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868" i="1" l="1"/>
  <c r="J868" i="1"/>
  <c r="I868" i="1"/>
  <c r="G868" i="1"/>
  <c r="F868" i="1"/>
  <c r="E868" i="1"/>
  <c r="K867" i="1"/>
  <c r="J867" i="1"/>
  <c r="I867" i="1"/>
  <c r="G867" i="1"/>
  <c r="F867" i="1"/>
  <c r="E867" i="1"/>
  <c r="K866" i="1"/>
  <c r="J866" i="1"/>
  <c r="I866" i="1"/>
  <c r="G866" i="1"/>
  <c r="F866" i="1"/>
  <c r="E866" i="1"/>
  <c r="K865" i="1"/>
  <c r="J865" i="1"/>
  <c r="I865" i="1"/>
  <c r="G865" i="1"/>
  <c r="F865" i="1"/>
  <c r="E865" i="1"/>
  <c r="K864" i="1"/>
  <c r="J864" i="1"/>
  <c r="I864" i="1"/>
  <c r="G864" i="1"/>
  <c r="F864" i="1"/>
  <c r="E864" i="1"/>
  <c r="K863" i="1"/>
  <c r="J863" i="1"/>
  <c r="I863" i="1"/>
  <c r="G863" i="1"/>
  <c r="F863" i="1"/>
  <c r="E863" i="1"/>
  <c r="K862" i="1"/>
  <c r="J862" i="1"/>
  <c r="I862" i="1"/>
  <c r="G862" i="1"/>
  <c r="F862" i="1"/>
  <c r="E862" i="1"/>
  <c r="K861" i="1"/>
  <c r="J861" i="1"/>
  <c r="I861" i="1"/>
  <c r="G861" i="1"/>
  <c r="F861" i="1"/>
  <c r="E861" i="1"/>
  <c r="K860" i="1"/>
  <c r="J860" i="1"/>
  <c r="I860" i="1"/>
  <c r="G860" i="1"/>
  <c r="F860" i="1"/>
  <c r="E860" i="1"/>
  <c r="K859" i="1"/>
  <c r="J859" i="1"/>
  <c r="I859" i="1"/>
  <c r="G859" i="1"/>
  <c r="F859" i="1"/>
  <c r="E859" i="1"/>
  <c r="K858" i="1"/>
  <c r="J858" i="1"/>
  <c r="I858" i="1"/>
  <c r="G858" i="1"/>
  <c r="F858" i="1"/>
  <c r="E858" i="1"/>
  <c r="K857" i="1"/>
  <c r="J857" i="1"/>
  <c r="I857" i="1"/>
  <c r="G857" i="1"/>
  <c r="F857" i="1"/>
  <c r="E857" i="1"/>
  <c r="K856" i="1"/>
  <c r="J856" i="1"/>
  <c r="I856" i="1"/>
  <c r="G856" i="1"/>
  <c r="F856" i="1"/>
  <c r="E856" i="1"/>
  <c r="K855" i="1"/>
  <c r="J855" i="1"/>
  <c r="I855" i="1"/>
  <c r="G855" i="1"/>
  <c r="F855" i="1"/>
  <c r="E855" i="1"/>
  <c r="K854" i="1"/>
  <c r="J854" i="1"/>
  <c r="I854" i="1"/>
  <c r="G854" i="1"/>
  <c r="F854" i="1"/>
  <c r="E854" i="1"/>
  <c r="K853" i="1"/>
  <c r="J853" i="1"/>
  <c r="I853" i="1"/>
  <c r="G853" i="1"/>
  <c r="F853" i="1"/>
  <c r="E853" i="1"/>
  <c r="K852" i="1"/>
  <c r="J852" i="1"/>
  <c r="I852" i="1"/>
  <c r="G852" i="1"/>
  <c r="F852" i="1"/>
  <c r="E852" i="1"/>
  <c r="K851" i="1"/>
  <c r="J851" i="1"/>
  <c r="I851" i="1"/>
  <c r="G851" i="1"/>
  <c r="F851" i="1"/>
  <c r="E851" i="1"/>
  <c r="K850" i="1"/>
  <c r="J850" i="1"/>
  <c r="I850" i="1"/>
  <c r="G850" i="1"/>
  <c r="F850" i="1"/>
  <c r="E850" i="1"/>
  <c r="K849" i="1"/>
  <c r="J849" i="1"/>
  <c r="I849" i="1"/>
  <c r="G849" i="1"/>
  <c r="F849" i="1"/>
  <c r="E849" i="1"/>
  <c r="K848" i="1"/>
  <c r="J848" i="1"/>
  <c r="I848" i="1"/>
  <c r="G848" i="1"/>
  <c r="F848" i="1"/>
  <c r="E848" i="1"/>
  <c r="K847" i="1"/>
  <c r="J847" i="1"/>
  <c r="I847" i="1"/>
  <c r="G847" i="1"/>
  <c r="F847" i="1"/>
  <c r="E847" i="1"/>
  <c r="K846" i="1"/>
  <c r="J846" i="1"/>
  <c r="I846" i="1"/>
  <c r="G846" i="1"/>
  <c r="F846" i="1"/>
  <c r="E846" i="1"/>
  <c r="K845" i="1"/>
  <c r="J845" i="1"/>
  <c r="I845" i="1"/>
  <c r="G845" i="1"/>
  <c r="F845" i="1"/>
  <c r="E845" i="1"/>
  <c r="K844" i="1"/>
  <c r="J844" i="1"/>
  <c r="I844" i="1"/>
  <c r="G844" i="1"/>
  <c r="F844" i="1"/>
  <c r="E844" i="1"/>
  <c r="K843" i="1"/>
  <c r="J843" i="1"/>
  <c r="I843" i="1"/>
  <c r="G843" i="1"/>
  <c r="F843" i="1"/>
  <c r="E843" i="1"/>
  <c r="K842" i="1"/>
  <c r="J842" i="1"/>
  <c r="I842" i="1"/>
  <c r="G842" i="1"/>
  <c r="F842" i="1"/>
  <c r="E842" i="1"/>
  <c r="K841" i="1"/>
  <c r="J841" i="1"/>
  <c r="I841" i="1"/>
  <c r="G841" i="1"/>
  <c r="F841" i="1"/>
  <c r="E841" i="1"/>
  <c r="K840" i="1"/>
  <c r="J840" i="1"/>
  <c r="I840" i="1"/>
  <c r="G840" i="1"/>
  <c r="F840" i="1"/>
  <c r="E840" i="1"/>
  <c r="K839" i="1"/>
  <c r="J839" i="1"/>
  <c r="I839" i="1"/>
  <c r="G839" i="1"/>
  <c r="F839" i="1"/>
  <c r="E839" i="1"/>
  <c r="K838" i="1"/>
  <c r="J838" i="1"/>
  <c r="I838" i="1"/>
  <c r="G838" i="1"/>
  <c r="F838" i="1"/>
  <c r="E838" i="1"/>
  <c r="K837" i="1"/>
  <c r="J837" i="1"/>
  <c r="I837" i="1"/>
  <c r="G837" i="1"/>
  <c r="F837" i="1"/>
  <c r="E837" i="1"/>
  <c r="K836" i="1"/>
  <c r="J836" i="1"/>
  <c r="I836" i="1"/>
  <c r="G836" i="1"/>
  <c r="F836" i="1"/>
  <c r="E836" i="1"/>
  <c r="K835" i="1"/>
  <c r="J835" i="1"/>
  <c r="I835" i="1"/>
  <c r="G835" i="1"/>
  <c r="F835" i="1"/>
  <c r="E835" i="1"/>
  <c r="K834" i="1"/>
  <c r="J834" i="1"/>
  <c r="I834" i="1"/>
  <c r="G834" i="1"/>
  <c r="F834" i="1"/>
  <c r="E834" i="1"/>
  <c r="K833" i="1"/>
  <c r="J833" i="1"/>
  <c r="I833" i="1"/>
  <c r="G833" i="1"/>
  <c r="F833" i="1"/>
  <c r="E833" i="1"/>
  <c r="K832" i="1"/>
  <c r="J832" i="1"/>
  <c r="I832" i="1"/>
  <c r="G832" i="1"/>
  <c r="F832" i="1"/>
  <c r="E832" i="1"/>
  <c r="K831" i="1"/>
  <c r="J831" i="1"/>
  <c r="I831" i="1"/>
  <c r="G831" i="1"/>
  <c r="F831" i="1"/>
  <c r="E831" i="1"/>
  <c r="K830" i="1"/>
  <c r="J830" i="1"/>
  <c r="I830" i="1"/>
  <c r="G830" i="1"/>
  <c r="F830" i="1"/>
  <c r="E830" i="1"/>
  <c r="K829" i="1"/>
  <c r="J829" i="1"/>
  <c r="I829" i="1"/>
  <c r="G829" i="1"/>
  <c r="F829" i="1"/>
  <c r="E829" i="1"/>
  <c r="K828" i="1"/>
  <c r="J828" i="1"/>
  <c r="I828" i="1"/>
  <c r="G828" i="1"/>
  <c r="F828" i="1"/>
  <c r="E828" i="1"/>
  <c r="K827" i="1"/>
  <c r="J827" i="1"/>
  <c r="I827" i="1"/>
  <c r="G827" i="1"/>
  <c r="F827" i="1"/>
  <c r="E827" i="1"/>
  <c r="K826" i="1"/>
  <c r="J826" i="1"/>
  <c r="I826" i="1"/>
  <c r="G826" i="1"/>
  <c r="F826" i="1"/>
  <c r="E826" i="1"/>
  <c r="K825" i="1"/>
  <c r="H825" i="1" s="1"/>
  <c r="J825" i="1"/>
  <c r="I825" i="1"/>
  <c r="G825" i="1"/>
  <c r="F825" i="1"/>
  <c r="E825" i="1"/>
  <c r="K824" i="1"/>
  <c r="J824" i="1"/>
  <c r="I824" i="1"/>
  <c r="G824" i="1"/>
  <c r="F824" i="1"/>
  <c r="E824" i="1"/>
  <c r="K823" i="1"/>
  <c r="H823" i="1" s="1"/>
  <c r="J823" i="1"/>
  <c r="I823" i="1"/>
  <c r="G823" i="1"/>
  <c r="F823" i="1"/>
  <c r="E823" i="1"/>
  <c r="K822" i="1"/>
  <c r="J822" i="1"/>
  <c r="I822" i="1"/>
  <c r="G822" i="1"/>
  <c r="F822" i="1"/>
  <c r="E822" i="1"/>
  <c r="K821" i="1"/>
  <c r="H821" i="1" s="1"/>
  <c r="J821" i="1"/>
  <c r="I821" i="1"/>
  <c r="G821" i="1"/>
  <c r="F821" i="1"/>
  <c r="E821" i="1"/>
  <c r="K820" i="1"/>
  <c r="J820" i="1"/>
  <c r="I820" i="1"/>
  <c r="G820" i="1"/>
  <c r="F820" i="1"/>
  <c r="E820" i="1"/>
  <c r="K819" i="1"/>
  <c r="J819" i="1"/>
  <c r="I819" i="1"/>
  <c r="G819" i="1"/>
  <c r="F819" i="1"/>
  <c r="E819" i="1"/>
  <c r="K818" i="1"/>
  <c r="J818" i="1"/>
  <c r="I818" i="1"/>
  <c r="H818" i="1" s="1"/>
  <c r="G818" i="1"/>
  <c r="F818" i="1"/>
  <c r="E818" i="1"/>
  <c r="K817" i="1"/>
  <c r="J817" i="1"/>
  <c r="I817" i="1"/>
  <c r="G817" i="1"/>
  <c r="F817" i="1"/>
  <c r="E817" i="1"/>
  <c r="K816" i="1"/>
  <c r="J816" i="1"/>
  <c r="I816" i="1"/>
  <c r="H816" i="1" s="1"/>
  <c r="G816" i="1"/>
  <c r="F816" i="1"/>
  <c r="E816" i="1"/>
  <c r="K815" i="1"/>
  <c r="J815" i="1"/>
  <c r="I815" i="1"/>
  <c r="G815" i="1"/>
  <c r="F815" i="1"/>
  <c r="E815" i="1"/>
  <c r="K814" i="1"/>
  <c r="J814" i="1"/>
  <c r="I814" i="1"/>
  <c r="H814" i="1" s="1"/>
  <c r="G814" i="1"/>
  <c r="F814" i="1"/>
  <c r="E814" i="1"/>
  <c r="K813" i="1"/>
  <c r="J813" i="1"/>
  <c r="I813" i="1"/>
  <c r="G813" i="1"/>
  <c r="F813" i="1"/>
  <c r="E813" i="1"/>
  <c r="K812" i="1"/>
  <c r="J812" i="1"/>
  <c r="I812" i="1"/>
  <c r="H812" i="1" s="1"/>
  <c r="G812" i="1"/>
  <c r="F812" i="1"/>
  <c r="E812" i="1"/>
  <c r="K811" i="1"/>
  <c r="J811" i="1"/>
  <c r="I811" i="1"/>
  <c r="G811" i="1"/>
  <c r="F811" i="1"/>
  <c r="E811" i="1"/>
  <c r="K810" i="1"/>
  <c r="J810" i="1"/>
  <c r="I810" i="1"/>
  <c r="H810" i="1" s="1"/>
  <c r="G810" i="1"/>
  <c r="F810" i="1"/>
  <c r="E810" i="1"/>
  <c r="K809" i="1"/>
  <c r="J809" i="1"/>
  <c r="I809" i="1"/>
  <c r="G809" i="1"/>
  <c r="F809" i="1"/>
  <c r="E809" i="1"/>
  <c r="K808" i="1"/>
  <c r="J808" i="1"/>
  <c r="I808" i="1"/>
  <c r="H808" i="1" s="1"/>
  <c r="G808" i="1"/>
  <c r="F808" i="1"/>
  <c r="E808" i="1"/>
  <c r="K807" i="1"/>
  <c r="J807" i="1"/>
  <c r="I807" i="1"/>
  <c r="G807" i="1"/>
  <c r="F807" i="1"/>
  <c r="E807" i="1"/>
  <c r="K806" i="1"/>
  <c r="J806" i="1"/>
  <c r="I806" i="1"/>
  <c r="H806" i="1" s="1"/>
  <c r="G806" i="1"/>
  <c r="E806" i="1"/>
  <c r="K805" i="1"/>
  <c r="J805" i="1"/>
  <c r="H805" i="1" s="1"/>
  <c r="I805" i="1"/>
  <c r="G805" i="1"/>
  <c r="F805" i="1"/>
  <c r="D805" i="1" s="1"/>
  <c r="E805" i="1"/>
  <c r="K804" i="1"/>
  <c r="J804" i="1"/>
  <c r="H804" i="1" s="1"/>
  <c r="I804" i="1"/>
  <c r="G804" i="1"/>
  <c r="F804" i="1"/>
  <c r="D804" i="1" s="1"/>
  <c r="E804" i="1"/>
  <c r="K803" i="1"/>
  <c r="J803" i="1"/>
  <c r="H803" i="1" s="1"/>
  <c r="G803" i="1"/>
  <c r="F803" i="1"/>
  <c r="K802" i="1"/>
  <c r="J802" i="1"/>
  <c r="I802" i="1"/>
  <c r="G802" i="1"/>
  <c r="F802" i="1"/>
  <c r="E802" i="1"/>
  <c r="K801" i="1"/>
  <c r="J801" i="1"/>
  <c r="I801" i="1"/>
  <c r="G801" i="1"/>
  <c r="F801" i="1"/>
  <c r="E801" i="1"/>
  <c r="K800" i="1"/>
  <c r="J800" i="1"/>
  <c r="I800" i="1"/>
  <c r="G800" i="1"/>
  <c r="F800" i="1"/>
  <c r="E800" i="1"/>
  <c r="K799" i="1"/>
  <c r="J799" i="1"/>
  <c r="I799" i="1"/>
  <c r="G799" i="1"/>
  <c r="F799" i="1"/>
  <c r="E799" i="1"/>
  <c r="K798" i="1"/>
  <c r="J798" i="1"/>
  <c r="I798" i="1"/>
  <c r="G798" i="1"/>
  <c r="F798" i="1"/>
  <c r="E798" i="1"/>
  <c r="K797" i="1"/>
  <c r="J797" i="1"/>
  <c r="I797" i="1"/>
  <c r="G797" i="1"/>
  <c r="F797" i="1"/>
  <c r="E797" i="1"/>
  <c r="K796" i="1"/>
  <c r="J796" i="1"/>
  <c r="I796" i="1"/>
  <c r="G796" i="1"/>
  <c r="F796" i="1"/>
  <c r="E796" i="1"/>
  <c r="K795" i="1"/>
  <c r="J795" i="1"/>
  <c r="I795" i="1"/>
  <c r="G795" i="1"/>
  <c r="F795" i="1"/>
  <c r="E795" i="1"/>
  <c r="K794" i="1"/>
  <c r="J794" i="1"/>
  <c r="I794" i="1"/>
  <c r="G794" i="1"/>
  <c r="F794" i="1"/>
  <c r="E794" i="1"/>
  <c r="K793" i="1"/>
  <c r="J793" i="1"/>
  <c r="I793" i="1"/>
  <c r="G793" i="1"/>
  <c r="F793" i="1"/>
  <c r="E793" i="1"/>
  <c r="K792" i="1"/>
  <c r="J792" i="1"/>
  <c r="I792" i="1"/>
  <c r="G792" i="1"/>
  <c r="F792" i="1"/>
  <c r="E792" i="1"/>
  <c r="K791" i="1"/>
  <c r="J791" i="1"/>
  <c r="I791" i="1"/>
  <c r="G791" i="1"/>
  <c r="F791" i="1"/>
  <c r="E791" i="1"/>
  <c r="K790" i="1"/>
  <c r="J790" i="1"/>
  <c r="I790" i="1"/>
  <c r="G790" i="1"/>
  <c r="F790" i="1"/>
  <c r="E790" i="1"/>
  <c r="K789" i="1"/>
  <c r="J789" i="1"/>
  <c r="I789" i="1"/>
  <c r="G789" i="1"/>
  <c r="F789" i="1"/>
  <c r="E789" i="1"/>
  <c r="K788" i="1"/>
  <c r="J788" i="1"/>
  <c r="I788" i="1"/>
  <c r="G788" i="1"/>
  <c r="F788" i="1"/>
  <c r="E788" i="1"/>
  <c r="K787" i="1"/>
  <c r="J787" i="1"/>
  <c r="I787" i="1"/>
  <c r="G787" i="1"/>
  <c r="F787" i="1"/>
  <c r="E787" i="1"/>
  <c r="K786" i="1"/>
  <c r="J786" i="1"/>
  <c r="I786" i="1"/>
  <c r="G786" i="1"/>
  <c r="F786" i="1"/>
  <c r="E786" i="1"/>
  <c r="K785" i="1"/>
  <c r="J785" i="1"/>
  <c r="I785" i="1"/>
  <c r="G785" i="1"/>
  <c r="F785" i="1"/>
  <c r="E785" i="1"/>
  <c r="K784" i="1"/>
  <c r="J784" i="1"/>
  <c r="I784" i="1"/>
  <c r="G784" i="1"/>
  <c r="F784" i="1"/>
  <c r="E784" i="1"/>
  <c r="K783" i="1"/>
  <c r="J783" i="1"/>
  <c r="I783" i="1"/>
  <c r="G783" i="1"/>
  <c r="F783" i="1"/>
  <c r="E783" i="1"/>
  <c r="K782" i="1"/>
  <c r="J782" i="1"/>
  <c r="I782" i="1"/>
  <c r="F782" i="1"/>
  <c r="E782" i="1"/>
  <c r="K781" i="1"/>
  <c r="J781" i="1"/>
  <c r="I781" i="1"/>
  <c r="G781" i="1"/>
  <c r="F781" i="1"/>
  <c r="E781" i="1"/>
  <c r="K780" i="1"/>
  <c r="J780" i="1"/>
  <c r="I780" i="1"/>
  <c r="G780" i="1"/>
  <c r="F780" i="1"/>
  <c r="E780" i="1"/>
  <c r="D780" i="1" s="1"/>
  <c r="K779" i="1"/>
  <c r="J779" i="1"/>
  <c r="I779" i="1"/>
  <c r="G779" i="1"/>
  <c r="F779" i="1"/>
  <c r="E779" i="1"/>
  <c r="K778" i="1"/>
  <c r="J778" i="1"/>
  <c r="I778" i="1"/>
  <c r="G778" i="1"/>
  <c r="F778" i="1"/>
  <c r="E778" i="1"/>
  <c r="D778" i="1" s="1"/>
  <c r="K777" i="1"/>
  <c r="J777" i="1"/>
  <c r="I777" i="1"/>
  <c r="G777" i="1"/>
  <c r="F777" i="1"/>
  <c r="E777" i="1"/>
  <c r="K776" i="1"/>
  <c r="J776" i="1"/>
  <c r="I776" i="1"/>
  <c r="G776" i="1"/>
  <c r="F776" i="1"/>
  <c r="E776" i="1"/>
  <c r="D776" i="1" s="1"/>
  <c r="K775" i="1"/>
  <c r="J775" i="1"/>
  <c r="I775" i="1"/>
  <c r="G775" i="1"/>
  <c r="F775" i="1"/>
  <c r="E775" i="1"/>
  <c r="K774" i="1"/>
  <c r="J774" i="1"/>
  <c r="I774" i="1"/>
  <c r="G774" i="1"/>
  <c r="F774" i="1"/>
  <c r="E774" i="1"/>
  <c r="D774" i="1" s="1"/>
  <c r="K773" i="1"/>
  <c r="J773" i="1"/>
  <c r="I773" i="1"/>
  <c r="G773" i="1"/>
  <c r="F773" i="1"/>
  <c r="E773" i="1"/>
  <c r="K772" i="1"/>
  <c r="J772" i="1"/>
  <c r="I772" i="1"/>
  <c r="G772" i="1"/>
  <c r="F772" i="1"/>
  <c r="E772" i="1"/>
  <c r="D772" i="1" s="1"/>
  <c r="K771" i="1"/>
  <c r="J771" i="1"/>
  <c r="I771" i="1"/>
  <c r="H771" i="1" s="1"/>
  <c r="G771" i="1"/>
  <c r="F771" i="1"/>
  <c r="E771" i="1"/>
  <c r="D771" i="1" s="1"/>
  <c r="K770" i="1"/>
  <c r="J770" i="1"/>
  <c r="I770" i="1"/>
  <c r="H770" i="1" s="1"/>
  <c r="G770" i="1"/>
  <c r="F770" i="1"/>
  <c r="E770" i="1"/>
  <c r="D770" i="1" s="1"/>
  <c r="K769" i="1"/>
  <c r="J769" i="1"/>
  <c r="I769" i="1"/>
  <c r="H769" i="1" s="1"/>
  <c r="G769" i="1"/>
  <c r="F769" i="1"/>
  <c r="E769" i="1"/>
  <c r="D769" i="1" s="1"/>
  <c r="K768" i="1"/>
  <c r="J768" i="1"/>
  <c r="I768" i="1"/>
  <c r="H768" i="1" s="1"/>
  <c r="G768" i="1"/>
  <c r="F768" i="1"/>
  <c r="E768" i="1"/>
  <c r="D768" i="1" s="1"/>
  <c r="K766" i="1"/>
  <c r="J766" i="1"/>
  <c r="I766" i="1"/>
  <c r="H766" i="1" s="1"/>
  <c r="G766" i="1"/>
  <c r="F766" i="1"/>
  <c r="E766" i="1"/>
  <c r="D766" i="1" s="1"/>
  <c r="K765" i="1"/>
  <c r="J765" i="1"/>
  <c r="I765" i="1"/>
  <c r="H765" i="1" s="1"/>
  <c r="G765" i="1"/>
  <c r="F765" i="1"/>
  <c r="E765" i="1"/>
  <c r="D765" i="1" s="1"/>
  <c r="K764" i="1"/>
  <c r="J764" i="1"/>
  <c r="I764" i="1"/>
  <c r="H764" i="1" s="1"/>
  <c r="G764" i="1"/>
  <c r="F764" i="1"/>
  <c r="E764" i="1"/>
  <c r="D764" i="1" s="1"/>
  <c r="K763" i="1"/>
  <c r="J763" i="1"/>
  <c r="I763" i="1"/>
  <c r="H763" i="1" s="1"/>
  <c r="G763" i="1"/>
  <c r="F763" i="1"/>
  <c r="E763" i="1"/>
  <c r="D763" i="1" s="1"/>
  <c r="K762" i="1"/>
  <c r="J762" i="1"/>
  <c r="I762" i="1"/>
  <c r="H762" i="1" s="1"/>
  <c r="G762" i="1"/>
  <c r="F762" i="1"/>
  <c r="E762" i="1"/>
  <c r="D762" i="1" s="1"/>
  <c r="K761" i="1"/>
  <c r="J761" i="1"/>
  <c r="I761" i="1"/>
  <c r="H761" i="1" s="1"/>
  <c r="G761" i="1"/>
  <c r="F761" i="1"/>
  <c r="E761" i="1"/>
  <c r="D761" i="1" s="1"/>
  <c r="K760" i="1"/>
  <c r="J760" i="1"/>
  <c r="I760" i="1"/>
  <c r="H760" i="1" s="1"/>
  <c r="G760" i="1"/>
  <c r="F760" i="1"/>
  <c r="E760" i="1"/>
  <c r="D760" i="1" s="1"/>
  <c r="K759" i="1"/>
  <c r="J759" i="1"/>
  <c r="I759" i="1"/>
  <c r="H759" i="1" s="1"/>
  <c r="G759" i="1"/>
  <c r="F759" i="1"/>
  <c r="E759" i="1"/>
  <c r="D759" i="1" s="1"/>
  <c r="K758" i="1"/>
  <c r="J758" i="1"/>
  <c r="I758" i="1"/>
  <c r="H758" i="1" s="1"/>
  <c r="G758" i="1"/>
  <c r="F758" i="1"/>
  <c r="E758" i="1"/>
  <c r="D758" i="1" s="1"/>
  <c r="K757" i="1"/>
  <c r="J757" i="1"/>
  <c r="I757" i="1"/>
  <c r="H757" i="1" s="1"/>
  <c r="G757" i="1"/>
  <c r="F757" i="1"/>
  <c r="E757" i="1"/>
  <c r="D757" i="1" s="1"/>
  <c r="K756" i="1"/>
  <c r="J756" i="1"/>
  <c r="I756" i="1"/>
  <c r="H756" i="1" s="1"/>
  <c r="G756" i="1"/>
  <c r="F756" i="1"/>
  <c r="E756" i="1"/>
  <c r="D756" i="1" s="1"/>
  <c r="K755" i="1"/>
  <c r="J755" i="1"/>
  <c r="I755" i="1"/>
  <c r="H755" i="1" s="1"/>
  <c r="G755" i="1"/>
  <c r="F755" i="1"/>
  <c r="E755" i="1"/>
  <c r="D755" i="1" s="1"/>
  <c r="J754" i="1"/>
  <c r="H754" i="1" s="1"/>
  <c r="F754" i="1"/>
  <c r="D754" i="1" s="1"/>
  <c r="K753" i="1"/>
  <c r="J753" i="1"/>
  <c r="I753" i="1"/>
  <c r="H753" i="1" s="1"/>
  <c r="G753" i="1"/>
  <c r="F753" i="1"/>
  <c r="E753" i="1"/>
  <c r="K752" i="1"/>
  <c r="J752" i="1"/>
  <c r="I752" i="1"/>
  <c r="G752" i="1"/>
  <c r="F752" i="1"/>
  <c r="E752" i="1"/>
  <c r="D752" i="1" s="1"/>
  <c r="K751" i="1"/>
  <c r="J751" i="1"/>
  <c r="I751" i="1"/>
  <c r="H751" i="1" s="1"/>
  <c r="G751" i="1"/>
  <c r="F751" i="1"/>
  <c r="E751" i="1"/>
  <c r="K750" i="1"/>
  <c r="J750" i="1"/>
  <c r="I750" i="1"/>
  <c r="G750" i="1"/>
  <c r="F750" i="1"/>
  <c r="E750" i="1"/>
  <c r="D750" i="1" s="1"/>
  <c r="K749" i="1"/>
  <c r="J749" i="1"/>
  <c r="I749" i="1"/>
  <c r="H749" i="1" s="1"/>
  <c r="G749" i="1"/>
  <c r="F749" i="1"/>
  <c r="E749" i="1"/>
  <c r="K748" i="1"/>
  <c r="J748" i="1"/>
  <c r="I748" i="1"/>
  <c r="G748" i="1"/>
  <c r="F748" i="1"/>
  <c r="E748" i="1"/>
  <c r="D748" i="1" s="1"/>
  <c r="K747" i="1"/>
  <c r="J747" i="1"/>
  <c r="I747" i="1"/>
  <c r="H747" i="1" s="1"/>
  <c r="G747" i="1"/>
  <c r="F747" i="1"/>
  <c r="E747" i="1"/>
  <c r="K746" i="1"/>
  <c r="J746" i="1"/>
  <c r="I746" i="1"/>
  <c r="G746" i="1"/>
  <c r="F746" i="1"/>
  <c r="E746" i="1"/>
  <c r="D746" i="1" s="1"/>
  <c r="K745" i="1"/>
  <c r="J745" i="1"/>
  <c r="I745" i="1"/>
  <c r="H745" i="1" s="1"/>
  <c r="G745" i="1"/>
  <c r="F745" i="1"/>
  <c r="E745" i="1"/>
  <c r="K744" i="1"/>
  <c r="J744" i="1"/>
  <c r="I744" i="1"/>
  <c r="G744" i="1"/>
  <c r="F744" i="1"/>
  <c r="E744" i="1"/>
  <c r="D744" i="1" s="1"/>
  <c r="K743" i="1"/>
  <c r="J743" i="1"/>
  <c r="I743" i="1"/>
  <c r="G743" i="1"/>
  <c r="F743" i="1"/>
  <c r="E743" i="1"/>
  <c r="K742" i="1"/>
  <c r="J742" i="1"/>
  <c r="I742" i="1"/>
  <c r="G742" i="1"/>
  <c r="F742" i="1"/>
  <c r="E742" i="1"/>
  <c r="D742" i="1" s="1"/>
  <c r="K741" i="1"/>
  <c r="J741" i="1"/>
  <c r="I741" i="1"/>
  <c r="G741" i="1"/>
  <c r="F741" i="1"/>
  <c r="E741" i="1"/>
  <c r="K740" i="1"/>
  <c r="J740" i="1"/>
  <c r="H740" i="1" s="1"/>
  <c r="I740" i="1"/>
  <c r="G740" i="1"/>
  <c r="F740" i="1"/>
  <c r="D740" i="1" s="1"/>
  <c r="E740" i="1"/>
  <c r="K739" i="1"/>
  <c r="J739" i="1"/>
  <c r="H739" i="1" s="1"/>
  <c r="I739" i="1"/>
  <c r="G739" i="1"/>
  <c r="F739" i="1"/>
  <c r="D739" i="1" s="1"/>
  <c r="E739" i="1"/>
  <c r="K738" i="1"/>
  <c r="J738" i="1"/>
  <c r="H738" i="1" s="1"/>
  <c r="I738" i="1"/>
  <c r="G738" i="1"/>
  <c r="F738" i="1"/>
  <c r="D738" i="1" s="1"/>
  <c r="E738" i="1"/>
  <c r="K737" i="1"/>
  <c r="J737" i="1"/>
  <c r="H737" i="1" s="1"/>
  <c r="I737" i="1"/>
  <c r="G737" i="1"/>
  <c r="F737" i="1"/>
  <c r="D737" i="1" s="1"/>
  <c r="E737" i="1"/>
  <c r="K736" i="1"/>
  <c r="J736" i="1"/>
  <c r="H736" i="1" s="1"/>
  <c r="I736" i="1"/>
  <c r="G736" i="1"/>
  <c r="F736" i="1"/>
  <c r="D736" i="1" s="1"/>
  <c r="E736" i="1"/>
  <c r="K735" i="1"/>
  <c r="J735" i="1"/>
  <c r="H735" i="1" s="1"/>
  <c r="I735" i="1"/>
  <c r="G735" i="1"/>
  <c r="F735" i="1"/>
  <c r="D735" i="1" s="1"/>
  <c r="E735" i="1"/>
  <c r="K734" i="1"/>
  <c r="J734" i="1"/>
  <c r="H734" i="1" s="1"/>
  <c r="I734" i="1"/>
  <c r="G734" i="1"/>
  <c r="F734" i="1"/>
  <c r="D734" i="1" s="1"/>
  <c r="E734" i="1"/>
  <c r="K733" i="1"/>
  <c r="J733" i="1"/>
  <c r="I733" i="1"/>
  <c r="G733" i="1"/>
  <c r="F733" i="1"/>
  <c r="E733" i="1"/>
  <c r="K732" i="1"/>
  <c r="J732" i="1"/>
  <c r="I732" i="1"/>
  <c r="G732" i="1"/>
  <c r="F732" i="1"/>
  <c r="D732" i="1" s="1"/>
  <c r="E732" i="1"/>
  <c r="K731" i="1"/>
  <c r="J731" i="1"/>
  <c r="I731" i="1"/>
  <c r="G731" i="1"/>
  <c r="F731" i="1"/>
  <c r="E731" i="1"/>
  <c r="K730" i="1"/>
  <c r="J730" i="1"/>
  <c r="I730" i="1"/>
  <c r="G730" i="1"/>
  <c r="F730" i="1"/>
  <c r="D730" i="1" s="1"/>
  <c r="E730" i="1"/>
  <c r="K729" i="1"/>
  <c r="J729" i="1"/>
  <c r="I729" i="1"/>
  <c r="G729" i="1"/>
  <c r="F729" i="1"/>
  <c r="E729" i="1"/>
  <c r="K728" i="1"/>
  <c r="J728" i="1"/>
  <c r="I728" i="1"/>
  <c r="G728" i="1"/>
  <c r="F728" i="1"/>
  <c r="D728" i="1" s="1"/>
  <c r="E728" i="1"/>
  <c r="J727" i="1"/>
  <c r="I727" i="1"/>
  <c r="F727" i="1"/>
  <c r="E727" i="1"/>
  <c r="K726" i="1"/>
  <c r="J726" i="1"/>
  <c r="I726" i="1"/>
  <c r="G726" i="1"/>
  <c r="F726" i="1"/>
  <c r="E726" i="1"/>
  <c r="J725" i="1"/>
  <c r="I725" i="1"/>
  <c r="F725" i="1"/>
  <c r="E725" i="1"/>
  <c r="K724" i="1"/>
  <c r="H724" i="1" s="1"/>
  <c r="J724" i="1"/>
  <c r="I724" i="1"/>
  <c r="G724" i="1"/>
  <c r="D724" i="1" s="1"/>
  <c r="F724" i="1"/>
  <c r="E724" i="1"/>
  <c r="K723" i="1"/>
  <c r="H723" i="1" s="1"/>
  <c r="J723" i="1"/>
  <c r="I723" i="1"/>
  <c r="G723" i="1"/>
  <c r="D723" i="1" s="1"/>
  <c r="F723" i="1"/>
  <c r="E723" i="1"/>
  <c r="K722" i="1"/>
  <c r="H722" i="1" s="1"/>
  <c r="J722" i="1"/>
  <c r="I722" i="1"/>
  <c r="G722" i="1"/>
  <c r="D722" i="1" s="1"/>
  <c r="F722" i="1"/>
  <c r="E722" i="1"/>
  <c r="K698" i="1"/>
  <c r="J698" i="1"/>
  <c r="I698" i="1"/>
  <c r="G698" i="1"/>
  <c r="F698" i="1"/>
  <c r="E698" i="1"/>
  <c r="K697" i="1"/>
  <c r="J697" i="1"/>
  <c r="I697" i="1"/>
  <c r="G697" i="1"/>
  <c r="F697" i="1"/>
  <c r="E697" i="1"/>
  <c r="D697" i="1" s="1"/>
  <c r="K696" i="1"/>
  <c r="J696" i="1"/>
  <c r="I696" i="1"/>
  <c r="G696" i="1"/>
  <c r="F696" i="1"/>
  <c r="E696" i="1"/>
  <c r="K695" i="1"/>
  <c r="J695" i="1"/>
  <c r="I695" i="1"/>
  <c r="G695" i="1"/>
  <c r="F695" i="1"/>
  <c r="E695" i="1"/>
  <c r="D695" i="1" s="1"/>
  <c r="K694" i="1"/>
  <c r="J694" i="1"/>
  <c r="I694" i="1"/>
  <c r="G694" i="1"/>
  <c r="F694" i="1"/>
  <c r="E694" i="1"/>
  <c r="K693" i="1"/>
  <c r="J693" i="1"/>
  <c r="I693" i="1"/>
  <c r="G693" i="1"/>
  <c r="F693" i="1"/>
  <c r="E693" i="1"/>
  <c r="D693" i="1" s="1"/>
  <c r="K692" i="1"/>
  <c r="K691" i="1" s="1"/>
  <c r="J692" i="1"/>
  <c r="I692" i="1"/>
  <c r="G692" i="1"/>
  <c r="F692" i="1"/>
  <c r="F691" i="1" s="1"/>
  <c r="E692" i="1"/>
  <c r="J691" i="1"/>
  <c r="G691" i="1"/>
  <c r="K689" i="1"/>
  <c r="J689" i="1"/>
  <c r="H689" i="1" s="1"/>
  <c r="I689" i="1"/>
  <c r="G689" i="1"/>
  <c r="F689" i="1"/>
  <c r="D689" i="1" s="1"/>
  <c r="E689" i="1"/>
  <c r="K688" i="1"/>
  <c r="J688" i="1"/>
  <c r="H688" i="1" s="1"/>
  <c r="I688" i="1"/>
  <c r="G688" i="1"/>
  <c r="F688" i="1"/>
  <c r="D688" i="1" s="1"/>
  <c r="E688" i="1"/>
  <c r="K687" i="1"/>
  <c r="J687" i="1"/>
  <c r="H687" i="1" s="1"/>
  <c r="I687" i="1"/>
  <c r="G687" i="1"/>
  <c r="F687" i="1"/>
  <c r="D687" i="1" s="1"/>
  <c r="E687" i="1"/>
  <c r="K686" i="1"/>
  <c r="J686" i="1"/>
  <c r="H686" i="1" s="1"/>
  <c r="I686" i="1"/>
  <c r="G686" i="1"/>
  <c r="F686" i="1"/>
  <c r="D686" i="1" s="1"/>
  <c r="E686" i="1"/>
  <c r="K685" i="1"/>
  <c r="J685" i="1"/>
  <c r="H685" i="1" s="1"/>
  <c r="I685" i="1"/>
  <c r="G685" i="1"/>
  <c r="F685" i="1"/>
  <c r="D685" i="1" s="1"/>
  <c r="E685" i="1"/>
  <c r="K684" i="1"/>
  <c r="J684" i="1"/>
  <c r="H684" i="1" s="1"/>
  <c r="I684" i="1"/>
  <c r="G684" i="1"/>
  <c r="F684" i="1"/>
  <c r="D684" i="1" s="1"/>
  <c r="E684" i="1"/>
  <c r="K683" i="1"/>
  <c r="J683" i="1"/>
  <c r="H683" i="1" s="1"/>
  <c r="I683" i="1"/>
  <c r="G683" i="1"/>
  <c r="F683" i="1"/>
  <c r="D683" i="1" s="1"/>
  <c r="E683" i="1"/>
  <c r="K682" i="1"/>
  <c r="K681" i="1" s="1"/>
  <c r="J682" i="1"/>
  <c r="H682" i="1" s="1"/>
  <c r="I682" i="1"/>
  <c r="G682" i="1"/>
  <c r="G681" i="1" s="1"/>
  <c r="F682" i="1"/>
  <c r="F681" i="1" s="1"/>
  <c r="E682" i="1"/>
  <c r="K680" i="1"/>
  <c r="J680" i="1"/>
  <c r="I680" i="1"/>
  <c r="G680" i="1"/>
  <c r="F680" i="1"/>
  <c r="E680" i="1"/>
  <c r="D680" i="1" s="1"/>
  <c r="K679" i="1"/>
  <c r="J679" i="1"/>
  <c r="I679" i="1"/>
  <c r="H679" i="1" s="1"/>
  <c r="G679" i="1"/>
  <c r="F679" i="1"/>
  <c r="E679" i="1"/>
  <c r="K678" i="1"/>
  <c r="J678" i="1"/>
  <c r="I678" i="1"/>
  <c r="G678" i="1"/>
  <c r="F678" i="1"/>
  <c r="E678" i="1"/>
  <c r="D678" i="1" s="1"/>
  <c r="K677" i="1"/>
  <c r="J677" i="1"/>
  <c r="I677" i="1"/>
  <c r="H677" i="1" s="1"/>
  <c r="G677" i="1"/>
  <c r="F677" i="1"/>
  <c r="E677" i="1"/>
  <c r="K675" i="1"/>
  <c r="J675" i="1"/>
  <c r="I675" i="1"/>
  <c r="G675" i="1"/>
  <c r="F675" i="1"/>
  <c r="E675" i="1"/>
  <c r="K674" i="1"/>
  <c r="J674" i="1"/>
  <c r="I674" i="1"/>
  <c r="G674" i="1"/>
  <c r="F674" i="1"/>
  <c r="E674" i="1"/>
  <c r="D674" i="1" s="1"/>
  <c r="K673" i="1"/>
  <c r="J673" i="1"/>
  <c r="I673" i="1"/>
  <c r="G673" i="1"/>
  <c r="F673" i="1"/>
  <c r="E673" i="1"/>
  <c r="K672" i="1"/>
  <c r="J672" i="1"/>
  <c r="I672" i="1"/>
  <c r="G672" i="1"/>
  <c r="F672" i="1"/>
  <c r="E672" i="1"/>
  <c r="K671" i="1"/>
  <c r="J671" i="1"/>
  <c r="I671" i="1"/>
  <c r="G671" i="1"/>
  <c r="F671" i="1"/>
  <c r="E671" i="1"/>
  <c r="K669" i="1"/>
  <c r="J669" i="1"/>
  <c r="I669" i="1"/>
  <c r="H669" i="1" s="1"/>
  <c r="G669" i="1"/>
  <c r="F669" i="1"/>
  <c r="E669" i="1"/>
  <c r="D669" i="1" s="1"/>
  <c r="K668" i="1"/>
  <c r="J668" i="1"/>
  <c r="I668" i="1"/>
  <c r="H668" i="1" s="1"/>
  <c r="G668" i="1"/>
  <c r="F668" i="1"/>
  <c r="E668" i="1"/>
  <c r="D668" i="1" s="1"/>
  <c r="K667" i="1"/>
  <c r="J667" i="1"/>
  <c r="I667" i="1"/>
  <c r="H667" i="1" s="1"/>
  <c r="G667" i="1"/>
  <c r="F667" i="1"/>
  <c r="E667" i="1"/>
  <c r="D667" i="1" s="1"/>
  <c r="K666" i="1"/>
  <c r="J666" i="1"/>
  <c r="I666" i="1"/>
  <c r="H666" i="1" s="1"/>
  <c r="G666" i="1"/>
  <c r="F666" i="1"/>
  <c r="E666" i="1"/>
  <c r="D666" i="1" s="1"/>
  <c r="K665" i="1"/>
  <c r="J665" i="1"/>
  <c r="I665" i="1"/>
  <c r="H665" i="1" s="1"/>
  <c r="G665" i="1"/>
  <c r="F665" i="1"/>
  <c r="E665" i="1"/>
  <c r="D665" i="1" s="1"/>
  <c r="K664" i="1"/>
  <c r="J664" i="1"/>
  <c r="I664" i="1"/>
  <c r="H664" i="1" s="1"/>
  <c r="G664" i="1"/>
  <c r="F664" i="1"/>
  <c r="E664" i="1"/>
  <c r="D664" i="1" s="1"/>
  <c r="K662" i="1"/>
  <c r="J662" i="1"/>
  <c r="I662" i="1"/>
  <c r="G662" i="1"/>
  <c r="F662" i="1"/>
  <c r="E662" i="1"/>
  <c r="D662" i="1" s="1"/>
  <c r="K661" i="1"/>
  <c r="J661" i="1"/>
  <c r="I661" i="1"/>
  <c r="G661" i="1"/>
  <c r="F661" i="1"/>
  <c r="E661" i="1"/>
  <c r="K660" i="1"/>
  <c r="J660" i="1"/>
  <c r="I660" i="1"/>
  <c r="G660" i="1"/>
  <c r="F660" i="1"/>
  <c r="E660" i="1"/>
  <c r="D660" i="1" s="1"/>
  <c r="K659" i="1"/>
  <c r="J659" i="1"/>
  <c r="I659" i="1"/>
  <c r="G659" i="1"/>
  <c r="F659" i="1"/>
  <c r="E659" i="1"/>
  <c r="K658" i="1"/>
  <c r="J658" i="1"/>
  <c r="I658" i="1"/>
  <c r="G658" i="1"/>
  <c r="F658" i="1"/>
  <c r="E658" i="1"/>
  <c r="D658" i="1" s="1"/>
  <c r="K657" i="1"/>
  <c r="J657" i="1"/>
  <c r="I657" i="1"/>
  <c r="G657" i="1"/>
  <c r="F657" i="1"/>
  <c r="E657" i="1"/>
  <c r="K656" i="1"/>
  <c r="J656" i="1"/>
  <c r="I656" i="1"/>
  <c r="G656" i="1"/>
  <c r="F656" i="1"/>
  <c r="E656" i="1"/>
  <c r="D656" i="1" s="1"/>
  <c r="K655" i="1"/>
  <c r="J655" i="1"/>
  <c r="I655" i="1"/>
  <c r="G655" i="1"/>
  <c r="F655" i="1"/>
  <c r="E655" i="1"/>
  <c r="K654" i="1"/>
  <c r="J654" i="1"/>
  <c r="I654" i="1"/>
  <c r="G654" i="1"/>
  <c r="F654" i="1"/>
  <c r="E654" i="1"/>
  <c r="D654" i="1" s="1"/>
  <c r="K653" i="1"/>
  <c r="J653" i="1"/>
  <c r="I653" i="1"/>
  <c r="G653" i="1"/>
  <c r="F653" i="1"/>
  <c r="E653" i="1"/>
  <c r="K652" i="1"/>
  <c r="J652" i="1"/>
  <c r="I652" i="1"/>
  <c r="G652" i="1"/>
  <c r="F652" i="1"/>
  <c r="E652" i="1"/>
  <c r="D652" i="1" s="1"/>
  <c r="K651" i="1"/>
  <c r="J651" i="1"/>
  <c r="I651" i="1"/>
  <c r="G651" i="1"/>
  <c r="F651" i="1"/>
  <c r="E651" i="1"/>
  <c r="K650" i="1"/>
  <c r="J650" i="1"/>
  <c r="I650" i="1"/>
  <c r="G650" i="1"/>
  <c r="F650" i="1"/>
  <c r="E650" i="1"/>
  <c r="D650" i="1" s="1"/>
  <c r="K649" i="1"/>
  <c r="J649" i="1"/>
  <c r="I649" i="1"/>
  <c r="G649" i="1"/>
  <c r="F649" i="1"/>
  <c r="E649" i="1"/>
  <c r="K648" i="1"/>
  <c r="J648" i="1"/>
  <c r="I648" i="1"/>
  <c r="G648" i="1"/>
  <c r="F648" i="1"/>
  <c r="E648" i="1"/>
  <c r="D648" i="1" s="1"/>
  <c r="K647" i="1"/>
  <c r="J647" i="1"/>
  <c r="I647" i="1"/>
  <c r="G647" i="1"/>
  <c r="G645" i="1" s="1"/>
  <c r="F647" i="1"/>
  <c r="E647" i="1"/>
  <c r="K646" i="1"/>
  <c r="J646" i="1"/>
  <c r="J645" i="1" s="1"/>
  <c r="I646" i="1"/>
  <c r="I645" i="1" s="1"/>
  <c r="G646" i="1"/>
  <c r="F646" i="1"/>
  <c r="E646" i="1"/>
  <c r="D646" i="1" s="1"/>
  <c r="K645" i="1"/>
  <c r="E645" i="1"/>
  <c r="K644" i="1"/>
  <c r="J644" i="1"/>
  <c r="I644" i="1"/>
  <c r="G644" i="1"/>
  <c r="F644" i="1"/>
  <c r="E644" i="1"/>
  <c r="K643" i="1"/>
  <c r="J643" i="1"/>
  <c r="I643" i="1"/>
  <c r="G643" i="1"/>
  <c r="F643" i="1"/>
  <c r="E643" i="1"/>
  <c r="D643" i="1" s="1"/>
  <c r="K642" i="1"/>
  <c r="J642" i="1"/>
  <c r="I642" i="1"/>
  <c r="G642" i="1"/>
  <c r="F642" i="1"/>
  <c r="E642" i="1"/>
  <c r="K641" i="1"/>
  <c r="J641" i="1"/>
  <c r="J636" i="1" s="1"/>
  <c r="I641" i="1"/>
  <c r="G641" i="1"/>
  <c r="F641" i="1"/>
  <c r="E641" i="1"/>
  <c r="D641" i="1" s="1"/>
  <c r="K640" i="1"/>
  <c r="J640" i="1"/>
  <c r="I640" i="1"/>
  <c r="F640" i="1"/>
  <c r="E640" i="1"/>
  <c r="K639" i="1"/>
  <c r="J639" i="1"/>
  <c r="I639" i="1"/>
  <c r="H639" i="1" s="1"/>
  <c r="G639" i="1"/>
  <c r="F639" i="1"/>
  <c r="E639" i="1"/>
  <c r="K638" i="1"/>
  <c r="J638" i="1"/>
  <c r="I638" i="1"/>
  <c r="G638" i="1"/>
  <c r="F638" i="1"/>
  <c r="E638" i="1"/>
  <c r="K637" i="1"/>
  <c r="J637" i="1"/>
  <c r="I637" i="1"/>
  <c r="H637" i="1" s="1"/>
  <c r="G637" i="1"/>
  <c r="F637" i="1"/>
  <c r="E637" i="1"/>
  <c r="K636" i="1"/>
  <c r="K635" i="1"/>
  <c r="J635" i="1"/>
  <c r="I635" i="1"/>
  <c r="H635" i="1" s="1"/>
  <c r="G635" i="1"/>
  <c r="F635" i="1"/>
  <c r="E635" i="1"/>
  <c r="D635" i="1" s="1"/>
  <c r="K634" i="1"/>
  <c r="J634" i="1"/>
  <c r="I634" i="1"/>
  <c r="H634" i="1" s="1"/>
  <c r="G634" i="1"/>
  <c r="F634" i="1"/>
  <c r="E634" i="1"/>
  <c r="D634" i="1" s="1"/>
  <c r="K633" i="1"/>
  <c r="J633" i="1"/>
  <c r="I633" i="1"/>
  <c r="H633" i="1" s="1"/>
  <c r="G633" i="1"/>
  <c r="F633" i="1"/>
  <c r="E633" i="1"/>
  <c r="D633" i="1" s="1"/>
  <c r="K632" i="1"/>
  <c r="J632" i="1"/>
  <c r="I632" i="1"/>
  <c r="H632" i="1" s="1"/>
  <c r="G632" i="1"/>
  <c r="F632" i="1"/>
  <c r="E632" i="1"/>
  <c r="D632" i="1" s="1"/>
  <c r="K631" i="1"/>
  <c r="J631" i="1"/>
  <c r="I631" i="1"/>
  <c r="H631" i="1" s="1"/>
  <c r="G631" i="1"/>
  <c r="F631" i="1"/>
  <c r="E631" i="1"/>
  <c r="D631" i="1" s="1"/>
  <c r="K630" i="1"/>
  <c r="J630" i="1"/>
  <c r="I630" i="1"/>
  <c r="H630" i="1" s="1"/>
  <c r="G630" i="1"/>
  <c r="E630" i="1"/>
  <c r="K629" i="1"/>
  <c r="J629" i="1"/>
  <c r="I629" i="1"/>
  <c r="G629" i="1"/>
  <c r="F629" i="1"/>
  <c r="E629" i="1"/>
  <c r="K628" i="1"/>
  <c r="J628" i="1"/>
  <c r="I628" i="1"/>
  <c r="G628" i="1"/>
  <c r="F628" i="1"/>
  <c r="E628" i="1"/>
  <c r="D628" i="1" s="1"/>
  <c r="K627" i="1"/>
  <c r="J627" i="1"/>
  <c r="I627" i="1"/>
  <c r="G627" i="1"/>
  <c r="F627" i="1"/>
  <c r="E627" i="1"/>
  <c r="K626" i="1"/>
  <c r="J626" i="1"/>
  <c r="I626" i="1"/>
  <c r="G626" i="1"/>
  <c r="F626" i="1"/>
  <c r="E626" i="1"/>
  <c r="D626" i="1" s="1"/>
  <c r="K625" i="1"/>
  <c r="K624" i="1" s="1"/>
  <c r="J625" i="1"/>
  <c r="I625" i="1"/>
  <c r="G625" i="1"/>
  <c r="G624" i="1" s="1"/>
  <c r="F625" i="1"/>
  <c r="E625" i="1"/>
  <c r="J624" i="1"/>
  <c r="K623" i="1"/>
  <c r="J623" i="1"/>
  <c r="I623" i="1"/>
  <c r="G623" i="1"/>
  <c r="F623" i="1"/>
  <c r="E623" i="1"/>
  <c r="D623" i="1" s="1"/>
  <c r="K622" i="1"/>
  <c r="J622" i="1"/>
  <c r="I622" i="1"/>
  <c r="G622" i="1"/>
  <c r="F622" i="1"/>
  <c r="E622" i="1"/>
  <c r="J621" i="1"/>
  <c r="I621" i="1"/>
  <c r="F621" i="1"/>
  <c r="E621" i="1"/>
  <c r="K620" i="1"/>
  <c r="J620" i="1"/>
  <c r="I620" i="1"/>
  <c r="G620" i="1"/>
  <c r="F620" i="1"/>
  <c r="E620" i="1"/>
  <c r="D620" i="1" s="1"/>
  <c r="J619" i="1"/>
  <c r="I619" i="1"/>
  <c r="F619" i="1"/>
  <c r="E619" i="1"/>
  <c r="H608" i="1"/>
  <c r="H607" i="1"/>
  <c r="K606" i="1"/>
  <c r="J606" i="1"/>
  <c r="I606" i="1"/>
  <c r="D606" i="1"/>
  <c r="H601" i="1"/>
  <c r="H600" i="1"/>
  <c r="H599" i="1"/>
  <c r="H598" i="1"/>
  <c r="H597" i="1"/>
  <c r="H595" i="1"/>
  <c r="J594" i="1"/>
  <c r="H594" i="1" s="1"/>
  <c r="H593" i="1"/>
  <c r="H592" i="1"/>
  <c r="H591" i="1"/>
  <c r="H590" i="1"/>
  <c r="I587" i="1"/>
  <c r="H585" i="1"/>
  <c r="H580" i="1"/>
  <c r="D580" i="1"/>
  <c r="H579" i="1"/>
  <c r="D579" i="1"/>
  <c r="H578" i="1"/>
  <c r="D578" i="1"/>
  <c r="K577" i="1"/>
  <c r="J577" i="1"/>
  <c r="I577" i="1"/>
  <c r="G577" i="1"/>
  <c r="F577" i="1"/>
  <c r="E577" i="1"/>
  <c r="H576" i="1"/>
  <c r="D576" i="1"/>
  <c r="H575" i="1"/>
  <c r="D575" i="1"/>
  <c r="K574" i="1"/>
  <c r="J574" i="1"/>
  <c r="I574" i="1"/>
  <c r="G574" i="1"/>
  <c r="D574" i="1" s="1"/>
  <c r="F574" i="1"/>
  <c r="E574" i="1"/>
  <c r="H573" i="1"/>
  <c r="D573" i="1"/>
  <c r="K572" i="1"/>
  <c r="K676" i="1" s="1"/>
  <c r="K670" i="1" s="1"/>
  <c r="J572" i="1"/>
  <c r="J676" i="1" s="1"/>
  <c r="I572" i="1"/>
  <c r="G572" i="1"/>
  <c r="G676" i="1" s="1"/>
  <c r="G670" i="1" s="1"/>
  <c r="F572" i="1"/>
  <c r="F676" i="1" s="1"/>
  <c r="E572" i="1"/>
  <c r="E676" i="1" s="1"/>
  <c r="H571" i="1"/>
  <c r="D571" i="1"/>
  <c r="H570" i="1"/>
  <c r="D570" i="1"/>
  <c r="K569" i="1"/>
  <c r="J569" i="1"/>
  <c r="I569" i="1"/>
  <c r="G569" i="1"/>
  <c r="F569" i="1"/>
  <c r="F565" i="1" s="1"/>
  <c r="F564" i="1" s="1"/>
  <c r="E569" i="1"/>
  <c r="H568" i="1"/>
  <c r="D568" i="1"/>
  <c r="H567" i="1"/>
  <c r="D567" i="1"/>
  <c r="K566" i="1"/>
  <c r="J566" i="1"/>
  <c r="I566" i="1"/>
  <c r="H566" i="1" s="1"/>
  <c r="G566" i="1"/>
  <c r="F566" i="1"/>
  <c r="E566" i="1"/>
  <c r="K565" i="1"/>
  <c r="K564" i="1" s="1"/>
  <c r="H563" i="1"/>
  <c r="D563" i="1"/>
  <c r="H562" i="1"/>
  <c r="D562" i="1"/>
  <c r="K561" i="1"/>
  <c r="J561" i="1"/>
  <c r="I561" i="1"/>
  <c r="G561" i="1"/>
  <c r="F561" i="1"/>
  <c r="E561" i="1"/>
  <c r="H560" i="1"/>
  <c r="D560" i="1"/>
  <c r="H559" i="1"/>
  <c r="D559" i="1"/>
  <c r="H558" i="1"/>
  <c r="D558" i="1"/>
  <c r="H557" i="1"/>
  <c r="D557" i="1"/>
  <c r="H556" i="1"/>
  <c r="D556" i="1"/>
  <c r="H555" i="1"/>
  <c r="D555" i="1"/>
  <c r="H554" i="1"/>
  <c r="D554" i="1"/>
  <c r="H553" i="1"/>
  <c r="D553" i="1"/>
  <c r="H552" i="1"/>
  <c r="D552" i="1"/>
  <c r="K551" i="1"/>
  <c r="K547" i="1" s="1"/>
  <c r="J551" i="1"/>
  <c r="J547" i="1" s="1"/>
  <c r="J542" i="1" s="1"/>
  <c r="I551" i="1"/>
  <c r="I547" i="1" s="1"/>
  <c r="G551" i="1"/>
  <c r="G547" i="1" s="1"/>
  <c r="G542" i="1" s="1"/>
  <c r="F551" i="1"/>
  <c r="E551" i="1"/>
  <c r="H550" i="1"/>
  <c r="D550" i="1"/>
  <c r="H549" i="1"/>
  <c r="D549" i="1"/>
  <c r="H548" i="1"/>
  <c r="D548" i="1"/>
  <c r="F547" i="1"/>
  <c r="E547" i="1"/>
  <c r="H546" i="1"/>
  <c r="D546" i="1"/>
  <c r="H545" i="1"/>
  <c r="D545" i="1"/>
  <c r="H544" i="1"/>
  <c r="D544" i="1"/>
  <c r="K543" i="1"/>
  <c r="J543" i="1"/>
  <c r="I543" i="1"/>
  <c r="G543" i="1"/>
  <c r="F543" i="1"/>
  <c r="E543" i="1"/>
  <c r="H541" i="1"/>
  <c r="D541" i="1"/>
  <c r="H540" i="1"/>
  <c r="D540" i="1"/>
  <c r="H539" i="1"/>
  <c r="D539" i="1"/>
  <c r="H538" i="1"/>
  <c r="D538" i="1"/>
  <c r="H537" i="1"/>
  <c r="D537" i="1"/>
  <c r="H536" i="1"/>
  <c r="D536" i="1"/>
  <c r="H535" i="1"/>
  <c r="D535" i="1"/>
  <c r="H534" i="1"/>
  <c r="D534" i="1"/>
  <c r="K533" i="1"/>
  <c r="J533" i="1"/>
  <c r="I533" i="1"/>
  <c r="G533" i="1"/>
  <c r="D533" i="1" s="1"/>
  <c r="F533" i="1"/>
  <c r="E533" i="1"/>
  <c r="H532" i="1"/>
  <c r="D532" i="1"/>
  <c r="H531" i="1"/>
  <c r="D531" i="1"/>
  <c r="H530" i="1"/>
  <c r="D530" i="1"/>
  <c r="H529" i="1"/>
  <c r="D529" i="1"/>
  <c r="H528" i="1"/>
  <c r="D528" i="1"/>
  <c r="H527" i="1"/>
  <c r="D527" i="1"/>
  <c r="H526" i="1"/>
  <c r="D526" i="1"/>
  <c r="K525" i="1"/>
  <c r="J525" i="1"/>
  <c r="J524" i="1" s="1"/>
  <c r="I525" i="1"/>
  <c r="H525" i="1" s="1"/>
  <c r="G525" i="1"/>
  <c r="F525" i="1"/>
  <c r="E525" i="1"/>
  <c r="K524" i="1"/>
  <c r="F524" i="1"/>
  <c r="H523" i="1"/>
  <c r="D523" i="1"/>
  <c r="H522" i="1"/>
  <c r="D522" i="1"/>
  <c r="H521" i="1"/>
  <c r="D521" i="1"/>
  <c r="H520" i="1"/>
  <c r="D520" i="1"/>
  <c r="H519" i="1"/>
  <c r="D519" i="1"/>
  <c r="H518" i="1"/>
  <c r="D518" i="1"/>
  <c r="H517" i="1"/>
  <c r="D517" i="1"/>
  <c r="H516" i="1"/>
  <c r="D516" i="1"/>
  <c r="H515" i="1"/>
  <c r="D515" i="1"/>
  <c r="K514" i="1"/>
  <c r="H514" i="1" s="1"/>
  <c r="J514" i="1"/>
  <c r="I514" i="1"/>
  <c r="G514" i="1"/>
  <c r="F514" i="1"/>
  <c r="E514" i="1"/>
  <c r="H513" i="1"/>
  <c r="D513" i="1"/>
  <c r="K512" i="1"/>
  <c r="J512" i="1"/>
  <c r="I512" i="1"/>
  <c r="G512" i="1"/>
  <c r="F512" i="1"/>
  <c r="E512" i="1"/>
  <c r="H511" i="1"/>
  <c r="D511" i="1"/>
  <c r="K510" i="1"/>
  <c r="J510" i="1"/>
  <c r="I510" i="1"/>
  <c r="G510" i="1"/>
  <c r="F510" i="1"/>
  <c r="E510" i="1"/>
  <c r="H509" i="1"/>
  <c r="D509" i="1"/>
  <c r="K508" i="1"/>
  <c r="J508" i="1"/>
  <c r="I508" i="1"/>
  <c r="G508" i="1"/>
  <c r="F508" i="1"/>
  <c r="E508" i="1"/>
  <c r="H507" i="1"/>
  <c r="D507" i="1"/>
  <c r="H506" i="1"/>
  <c r="D506" i="1"/>
  <c r="H505" i="1"/>
  <c r="D505" i="1"/>
  <c r="H504" i="1"/>
  <c r="D504" i="1"/>
  <c r="H503" i="1"/>
  <c r="D503" i="1"/>
  <c r="H502" i="1"/>
  <c r="D502" i="1"/>
  <c r="H501" i="1"/>
  <c r="D501" i="1"/>
  <c r="H500" i="1"/>
  <c r="D500" i="1"/>
  <c r="H499" i="1"/>
  <c r="D499" i="1"/>
  <c r="H498" i="1"/>
  <c r="D498" i="1"/>
  <c r="H497" i="1"/>
  <c r="D497" i="1"/>
  <c r="H496" i="1"/>
  <c r="D496" i="1"/>
  <c r="H495" i="1"/>
  <c r="D495" i="1"/>
  <c r="H494" i="1"/>
  <c r="D494" i="1"/>
  <c r="H493" i="1"/>
  <c r="D493" i="1"/>
  <c r="K492" i="1"/>
  <c r="H492" i="1" s="1"/>
  <c r="J492" i="1"/>
  <c r="I492" i="1"/>
  <c r="G492" i="1"/>
  <c r="F492" i="1"/>
  <c r="E492" i="1"/>
  <c r="H491" i="1"/>
  <c r="D491" i="1"/>
  <c r="H490" i="1"/>
  <c r="D490" i="1"/>
  <c r="H489" i="1"/>
  <c r="D489" i="1"/>
  <c r="H488" i="1"/>
  <c r="D488" i="1"/>
  <c r="H487" i="1"/>
  <c r="D487" i="1"/>
  <c r="H486" i="1"/>
  <c r="D486" i="1"/>
  <c r="H485" i="1"/>
  <c r="D485" i="1"/>
  <c r="H484" i="1"/>
  <c r="D484" i="1"/>
  <c r="H483" i="1"/>
  <c r="D483" i="1"/>
  <c r="K482" i="1"/>
  <c r="J482" i="1"/>
  <c r="I482" i="1"/>
  <c r="G482" i="1"/>
  <c r="F482" i="1"/>
  <c r="E482" i="1"/>
  <c r="H481" i="1"/>
  <c r="D481" i="1"/>
  <c r="H480" i="1"/>
  <c r="D480" i="1"/>
  <c r="H479" i="1"/>
  <c r="D479" i="1"/>
  <c r="H478" i="1"/>
  <c r="D478" i="1"/>
  <c r="H477" i="1"/>
  <c r="D477" i="1"/>
  <c r="H476" i="1"/>
  <c r="D476" i="1"/>
  <c r="H475" i="1"/>
  <c r="D475" i="1"/>
  <c r="H474" i="1"/>
  <c r="D474" i="1"/>
  <c r="K473" i="1"/>
  <c r="J473" i="1"/>
  <c r="I473" i="1"/>
  <c r="I470" i="1" s="1"/>
  <c r="G473" i="1"/>
  <c r="G470" i="1" s="1"/>
  <c r="F473" i="1"/>
  <c r="E473" i="1"/>
  <c r="E470" i="1" s="1"/>
  <c r="H472" i="1"/>
  <c r="D472" i="1"/>
  <c r="H471" i="1"/>
  <c r="D471" i="1"/>
  <c r="J470" i="1"/>
  <c r="H469" i="1"/>
  <c r="D469" i="1"/>
  <c r="H468" i="1"/>
  <c r="D468" i="1"/>
  <c r="H467" i="1"/>
  <c r="D467" i="1"/>
  <c r="K466" i="1"/>
  <c r="J466" i="1"/>
  <c r="I466" i="1"/>
  <c r="G466" i="1"/>
  <c r="F466" i="1"/>
  <c r="E466" i="1"/>
  <c r="H463" i="1"/>
  <c r="D463" i="1"/>
  <c r="H462" i="1"/>
  <c r="D462" i="1"/>
  <c r="H461" i="1"/>
  <c r="D461" i="1"/>
  <c r="K460" i="1"/>
  <c r="J460" i="1"/>
  <c r="I460" i="1"/>
  <c r="G460" i="1"/>
  <c r="F460" i="1"/>
  <c r="E460" i="1"/>
  <c r="H459" i="1"/>
  <c r="D459" i="1"/>
  <c r="H458" i="1"/>
  <c r="D458" i="1"/>
  <c r="H457" i="1"/>
  <c r="D457" i="1"/>
  <c r="H456" i="1"/>
  <c r="D456" i="1"/>
  <c r="K455" i="1"/>
  <c r="J455" i="1"/>
  <c r="I455" i="1"/>
  <c r="G455" i="1"/>
  <c r="F455" i="1"/>
  <c r="E455" i="1"/>
  <c r="D455" i="1" s="1"/>
  <c r="H454" i="1"/>
  <c r="D454" i="1"/>
  <c r="K453" i="1"/>
  <c r="J453" i="1"/>
  <c r="I453" i="1"/>
  <c r="G453" i="1"/>
  <c r="F453" i="1"/>
  <c r="E453" i="1"/>
  <c r="D453" i="1" s="1"/>
  <c r="H452" i="1"/>
  <c r="D452" i="1"/>
  <c r="H451" i="1"/>
  <c r="D451" i="1"/>
  <c r="H450" i="1"/>
  <c r="D450" i="1"/>
  <c r="H449" i="1"/>
  <c r="D449" i="1"/>
  <c r="K448" i="1"/>
  <c r="J448" i="1"/>
  <c r="I448" i="1"/>
  <c r="G448" i="1"/>
  <c r="F448" i="1"/>
  <c r="E448" i="1"/>
  <c r="H447" i="1"/>
  <c r="D447" i="1"/>
  <c r="H446" i="1"/>
  <c r="D446" i="1"/>
  <c r="K445" i="1"/>
  <c r="J445" i="1"/>
  <c r="I445" i="1"/>
  <c r="G445" i="1"/>
  <c r="F445" i="1"/>
  <c r="E445" i="1"/>
  <c r="D445" i="1" s="1"/>
  <c r="H444" i="1"/>
  <c r="D444" i="1"/>
  <c r="H443" i="1"/>
  <c r="D443" i="1"/>
  <c r="H442" i="1"/>
  <c r="D442" i="1"/>
  <c r="H441" i="1"/>
  <c r="D441" i="1"/>
  <c r="H440" i="1"/>
  <c r="D440" i="1"/>
  <c r="H439" i="1"/>
  <c r="D439" i="1"/>
  <c r="H438" i="1"/>
  <c r="D438" i="1"/>
  <c r="H437" i="1"/>
  <c r="D437" i="1"/>
  <c r="H436" i="1"/>
  <c r="D436" i="1"/>
  <c r="H435" i="1"/>
  <c r="D435" i="1"/>
  <c r="H434" i="1"/>
  <c r="D434" i="1"/>
  <c r="H433" i="1"/>
  <c r="D433" i="1"/>
  <c r="H432" i="1"/>
  <c r="D432" i="1"/>
  <c r="K431" i="1"/>
  <c r="J431" i="1"/>
  <c r="I431" i="1"/>
  <c r="G431" i="1"/>
  <c r="F431" i="1"/>
  <c r="E431" i="1"/>
  <c r="H430" i="1"/>
  <c r="D430" i="1"/>
  <c r="H429" i="1"/>
  <c r="D429" i="1"/>
  <c r="K428" i="1"/>
  <c r="K425" i="1" s="1"/>
  <c r="J428" i="1"/>
  <c r="I428" i="1"/>
  <c r="G428" i="1"/>
  <c r="G425" i="1" s="1"/>
  <c r="F428" i="1"/>
  <c r="E428" i="1"/>
  <c r="H427" i="1"/>
  <c r="D427" i="1"/>
  <c r="H426" i="1"/>
  <c r="D426" i="1"/>
  <c r="F425" i="1"/>
  <c r="H424" i="1"/>
  <c r="D424" i="1"/>
  <c r="H423" i="1"/>
  <c r="D423" i="1"/>
  <c r="H422" i="1"/>
  <c r="D422" i="1"/>
  <c r="H421" i="1"/>
  <c r="D421" i="1"/>
  <c r="H420" i="1"/>
  <c r="D420" i="1"/>
  <c r="H419" i="1"/>
  <c r="D419" i="1"/>
  <c r="K418" i="1"/>
  <c r="J418" i="1"/>
  <c r="I418" i="1"/>
  <c r="H418" i="1" s="1"/>
  <c r="G418" i="1"/>
  <c r="F418" i="1"/>
  <c r="E418" i="1"/>
  <c r="H417" i="1"/>
  <c r="D417" i="1"/>
  <c r="H416" i="1"/>
  <c r="D416" i="1"/>
  <c r="H415" i="1"/>
  <c r="D415" i="1"/>
  <c r="H414" i="1"/>
  <c r="D414" i="1"/>
  <c r="K413" i="1"/>
  <c r="J413" i="1"/>
  <c r="I413" i="1"/>
  <c r="G413" i="1"/>
  <c r="F413" i="1"/>
  <c r="E413" i="1"/>
  <c r="H412" i="1"/>
  <c r="D412" i="1"/>
  <c r="H411" i="1"/>
  <c r="D411" i="1"/>
  <c r="H410" i="1"/>
  <c r="D410" i="1"/>
  <c r="H409" i="1"/>
  <c r="D409" i="1"/>
  <c r="H408" i="1"/>
  <c r="D408" i="1"/>
  <c r="H407" i="1"/>
  <c r="D407" i="1"/>
  <c r="H406" i="1"/>
  <c r="D406" i="1"/>
  <c r="H405" i="1"/>
  <c r="D405" i="1"/>
  <c r="H404" i="1"/>
  <c r="D404" i="1"/>
  <c r="H403" i="1"/>
  <c r="D403" i="1"/>
  <c r="H402" i="1"/>
  <c r="D402" i="1"/>
  <c r="K401" i="1"/>
  <c r="J401" i="1"/>
  <c r="I401" i="1"/>
  <c r="G401" i="1"/>
  <c r="F401" i="1"/>
  <c r="E401" i="1"/>
  <c r="H400" i="1"/>
  <c r="D400" i="1"/>
  <c r="H399" i="1"/>
  <c r="D399" i="1"/>
  <c r="K398" i="1"/>
  <c r="J398" i="1"/>
  <c r="I398" i="1"/>
  <c r="G398" i="1"/>
  <c r="D398" i="1" s="1"/>
  <c r="F398" i="1"/>
  <c r="E398" i="1"/>
  <c r="H397" i="1"/>
  <c r="D397" i="1"/>
  <c r="H396" i="1"/>
  <c r="D396" i="1"/>
  <c r="H395" i="1"/>
  <c r="D395" i="1"/>
  <c r="H394" i="1"/>
  <c r="D394" i="1"/>
  <c r="H393" i="1"/>
  <c r="D393" i="1"/>
  <c r="H392" i="1"/>
  <c r="D392" i="1"/>
  <c r="H391" i="1"/>
  <c r="D391" i="1"/>
  <c r="H390" i="1"/>
  <c r="D390" i="1"/>
  <c r="H389" i="1"/>
  <c r="D389" i="1"/>
  <c r="H388" i="1"/>
  <c r="D388" i="1"/>
  <c r="H387" i="1"/>
  <c r="D387" i="1"/>
  <c r="H386" i="1"/>
  <c r="D386" i="1"/>
  <c r="K385" i="1"/>
  <c r="J385" i="1"/>
  <c r="J378" i="1" s="1"/>
  <c r="I385" i="1"/>
  <c r="G385" i="1"/>
  <c r="F385" i="1"/>
  <c r="E385" i="1"/>
  <c r="H384" i="1"/>
  <c r="D384" i="1"/>
  <c r="H383" i="1"/>
  <c r="F383" i="1"/>
  <c r="D383" i="1" s="1"/>
  <c r="H382" i="1"/>
  <c r="D382" i="1"/>
  <c r="K381" i="1"/>
  <c r="J381" i="1"/>
  <c r="I381" i="1"/>
  <c r="G381" i="1"/>
  <c r="E381" i="1"/>
  <c r="H380" i="1"/>
  <c r="D380" i="1"/>
  <c r="K379" i="1"/>
  <c r="J379" i="1"/>
  <c r="I379" i="1"/>
  <c r="G379" i="1"/>
  <c r="F379" i="1"/>
  <c r="E379" i="1"/>
  <c r="H377" i="1"/>
  <c r="D377" i="1"/>
  <c r="K376" i="1"/>
  <c r="J376" i="1"/>
  <c r="I376" i="1"/>
  <c r="H376" i="1" s="1"/>
  <c r="G376" i="1"/>
  <c r="F376" i="1"/>
  <c r="E376" i="1"/>
  <c r="H375" i="1"/>
  <c r="D375" i="1"/>
  <c r="K374" i="1"/>
  <c r="J374" i="1"/>
  <c r="I374" i="1"/>
  <c r="H374" i="1"/>
  <c r="G374" i="1"/>
  <c r="F374" i="1"/>
  <c r="E374" i="1"/>
  <c r="D374" i="1"/>
  <c r="H373" i="1"/>
  <c r="D373" i="1"/>
  <c r="K372" i="1"/>
  <c r="J372" i="1"/>
  <c r="I372" i="1"/>
  <c r="G372" i="1"/>
  <c r="F372" i="1"/>
  <c r="E372" i="1"/>
  <c r="D372" i="1" s="1"/>
  <c r="H371" i="1"/>
  <c r="D371" i="1"/>
  <c r="K370" i="1"/>
  <c r="J370" i="1"/>
  <c r="H370" i="1" s="1"/>
  <c r="I370" i="1"/>
  <c r="G370" i="1"/>
  <c r="F370" i="1"/>
  <c r="D370" i="1" s="1"/>
  <c r="E370" i="1"/>
  <c r="H369" i="1"/>
  <c r="D369" i="1"/>
  <c r="K368" i="1"/>
  <c r="J368" i="1"/>
  <c r="I368" i="1"/>
  <c r="I367" i="1" s="1"/>
  <c r="I690" i="1" s="1"/>
  <c r="G368" i="1"/>
  <c r="F368" i="1"/>
  <c r="E368" i="1"/>
  <c r="K367" i="1"/>
  <c r="G367" i="1"/>
  <c r="H366" i="1"/>
  <c r="D366" i="1"/>
  <c r="K365" i="1"/>
  <c r="J365" i="1"/>
  <c r="H365" i="1" s="1"/>
  <c r="I365" i="1"/>
  <c r="G365" i="1"/>
  <c r="F365" i="1"/>
  <c r="D365" i="1" s="1"/>
  <c r="E365" i="1"/>
  <c r="H364" i="1"/>
  <c r="D364" i="1"/>
  <c r="H363" i="1"/>
  <c r="D363" i="1"/>
  <c r="K362" i="1"/>
  <c r="J362" i="1"/>
  <c r="H362" i="1" s="1"/>
  <c r="I362" i="1"/>
  <c r="G362" i="1"/>
  <c r="F362" i="1"/>
  <c r="D362" i="1" s="1"/>
  <c r="E362" i="1"/>
  <c r="H361" i="1"/>
  <c r="D361" i="1"/>
  <c r="K360" i="1"/>
  <c r="J360" i="1"/>
  <c r="I360" i="1"/>
  <c r="G360" i="1"/>
  <c r="G359" i="1" s="1"/>
  <c r="F360" i="1"/>
  <c r="E360" i="1"/>
  <c r="K359" i="1"/>
  <c r="J359" i="1"/>
  <c r="H357" i="1"/>
  <c r="D357" i="1"/>
  <c r="H356" i="1"/>
  <c r="D356" i="1"/>
  <c r="K355" i="1"/>
  <c r="J355" i="1"/>
  <c r="I355" i="1"/>
  <c r="G355" i="1"/>
  <c r="F355" i="1"/>
  <c r="E355" i="1"/>
  <c r="H354" i="1"/>
  <c r="D354" i="1"/>
  <c r="K353" i="1"/>
  <c r="K663" i="1" s="1"/>
  <c r="J353" i="1"/>
  <c r="J663" i="1" s="1"/>
  <c r="I353" i="1"/>
  <c r="I663" i="1" s="1"/>
  <c r="H353" i="1"/>
  <c r="G353" i="1"/>
  <c r="G663" i="1" s="1"/>
  <c r="F353" i="1"/>
  <c r="F663" i="1" s="1"/>
  <c r="E353" i="1"/>
  <c r="E663" i="1" s="1"/>
  <c r="D663" i="1" s="1"/>
  <c r="D353" i="1"/>
  <c r="H352" i="1"/>
  <c r="D352" i="1"/>
  <c r="K351" i="1"/>
  <c r="K345" i="1" s="1"/>
  <c r="J351" i="1"/>
  <c r="J345" i="1" s="1"/>
  <c r="I351" i="1"/>
  <c r="G351" i="1"/>
  <c r="F351" i="1"/>
  <c r="E351" i="1"/>
  <c r="H350" i="1"/>
  <c r="D350" i="1"/>
  <c r="H349" i="1"/>
  <c r="D349" i="1"/>
  <c r="H348" i="1"/>
  <c r="D348" i="1"/>
  <c r="H347" i="1"/>
  <c r="D347" i="1"/>
  <c r="K346" i="1"/>
  <c r="J346" i="1"/>
  <c r="I346" i="1"/>
  <c r="I345" i="1" s="1"/>
  <c r="H345" i="1" s="1"/>
  <c r="H346" i="1"/>
  <c r="G346" i="1"/>
  <c r="F346" i="1"/>
  <c r="F345" i="1" s="1"/>
  <c r="E346" i="1"/>
  <c r="E345" i="1" s="1"/>
  <c r="D346" i="1"/>
  <c r="H344" i="1"/>
  <c r="D344" i="1"/>
  <c r="H343" i="1"/>
  <c r="D343" i="1"/>
  <c r="H342" i="1"/>
  <c r="D342" i="1"/>
  <c r="K341" i="1"/>
  <c r="H341" i="1" s="1"/>
  <c r="J341" i="1"/>
  <c r="I341" i="1"/>
  <c r="G341" i="1"/>
  <c r="D341" i="1" s="1"/>
  <c r="F341" i="1"/>
  <c r="E341" i="1"/>
  <c r="H340" i="1"/>
  <c r="D340" i="1"/>
  <c r="K339" i="1"/>
  <c r="J339" i="1"/>
  <c r="I339" i="1"/>
  <c r="H339" i="1" s="1"/>
  <c r="G339" i="1"/>
  <c r="F339" i="1"/>
  <c r="E339" i="1"/>
  <c r="D339" i="1" s="1"/>
  <c r="H338" i="1"/>
  <c r="D338" i="1"/>
  <c r="H337" i="1"/>
  <c r="D337" i="1"/>
  <c r="K336" i="1"/>
  <c r="J336" i="1"/>
  <c r="I336" i="1"/>
  <c r="G336" i="1"/>
  <c r="F336" i="1"/>
  <c r="E336" i="1"/>
  <c r="H335" i="1"/>
  <c r="D335" i="1"/>
  <c r="K334" i="1"/>
  <c r="J334" i="1"/>
  <c r="I334" i="1"/>
  <c r="G334" i="1"/>
  <c r="F334" i="1"/>
  <c r="E334" i="1"/>
  <c r="H333" i="1"/>
  <c r="D333" i="1"/>
  <c r="K332" i="1"/>
  <c r="H332" i="1" s="1"/>
  <c r="J332" i="1"/>
  <c r="I332" i="1"/>
  <c r="G332" i="1"/>
  <c r="D332" i="1" s="1"/>
  <c r="F332" i="1"/>
  <c r="E332" i="1"/>
  <c r="H331" i="1"/>
  <c r="G331" i="1"/>
  <c r="H330" i="1"/>
  <c r="D330" i="1"/>
  <c r="H329" i="1"/>
  <c r="D329" i="1"/>
  <c r="H328" i="1"/>
  <c r="D328" i="1"/>
  <c r="H327" i="1"/>
  <c r="D327" i="1"/>
  <c r="H326" i="1"/>
  <c r="D326" i="1"/>
  <c r="K325" i="1"/>
  <c r="H325" i="1" s="1"/>
  <c r="J325" i="1"/>
  <c r="I325" i="1"/>
  <c r="G325" i="1"/>
  <c r="G322" i="1" s="1"/>
  <c r="F325" i="1"/>
  <c r="E325" i="1"/>
  <c r="H324" i="1"/>
  <c r="D324" i="1"/>
  <c r="K323" i="1"/>
  <c r="J323" i="1"/>
  <c r="J322" i="1" s="1"/>
  <c r="I323" i="1"/>
  <c r="G323" i="1"/>
  <c r="F323" i="1"/>
  <c r="E323" i="1"/>
  <c r="D323" i="1" s="1"/>
  <c r="I322" i="1"/>
  <c r="H321" i="1"/>
  <c r="D321" i="1"/>
  <c r="H320" i="1"/>
  <c r="D320" i="1"/>
  <c r="K318" i="1"/>
  <c r="J318" i="1"/>
  <c r="I318" i="1"/>
  <c r="G318" i="1"/>
  <c r="F318" i="1"/>
  <c r="E318" i="1"/>
  <c r="H316" i="1"/>
  <c r="D316" i="1"/>
  <c r="H315" i="1"/>
  <c r="D315" i="1"/>
  <c r="K314" i="1"/>
  <c r="J314" i="1"/>
  <c r="I314" i="1"/>
  <c r="G314" i="1"/>
  <c r="F314" i="1"/>
  <c r="E314" i="1"/>
  <c r="H313" i="1"/>
  <c r="D313" i="1"/>
  <c r="H312" i="1"/>
  <c r="D312" i="1"/>
  <c r="H311" i="1"/>
  <c r="D311" i="1"/>
  <c r="K310" i="1"/>
  <c r="K309" i="1" s="1"/>
  <c r="J310" i="1"/>
  <c r="I310" i="1"/>
  <c r="G310" i="1"/>
  <c r="G309" i="1" s="1"/>
  <c r="F310" i="1"/>
  <c r="E310" i="1"/>
  <c r="J309" i="1"/>
  <c r="F309" i="1"/>
  <c r="E309" i="1"/>
  <c r="H308" i="1"/>
  <c r="D308" i="1"/>
  <c r="H307" i="1"/>
  <c r="D307" i="1"/>
  <c r="H306" i="1"/>
  <c r="D306" i="1"/>
  <c r="K305" i="1"/>
  <c r="J305" i="1"/>
  <c r="I305" i="1"/>
  <c r="G305" i="1"/>
  <c r="F305" i="1"/>
  <c r="E305" i="1"/>
  <c r="H304" i="1"/>
  <c r="D304" i="1"/>
  <c r="H303" i="1"/>
  <c r="D303" i="1"/>
  <c r="H302" i="1"/>
  <c r="D302" i="1"/>
  <c r="H301" i="1"/>
  <c r="D301" i="1"/>
  <c r="K300" i="1"/>
  <c r="J300" i="1"/>
  <c r="J299" i="1" s="1"/>
  <c r="I300" i="1"/>
  <c r="H300" i="1" s="1"/>
  <c r="G300" i="1"/>
  <c r="F300" i="1"/>
  <c r="E300" i="1"/>
  <c r="D300" i="1" s="1"/>
  <c r="K299" i="1"/>
  <c r="G299" i="1"/>
  <c r="F299" i="1"/>
  <c r="H298" i="1"/>
  <c r="D298" i="1"/>
  <c r="H297" i="1"/>
  <c r="D297" i="1"/>
  <c r="K296" i="1"/>
  <c r="J296" i="1"/>
  <c r="I296" i="1"/>
  <c r="H296" i="1" s="1"/>
  <c r="G296" i="1"/>
  <c r="F296" i="1"/>
  <c r="E296" i="1"/>
  <c r="D296" i="1" s="1"/>
  <c r="H295" i="1"/>
  <c r="D295" i="1"/>
  <c r="H294" i="1"/>
  <c r="D294" i="1"/>
  <c r="H293" i="1"/>
  <c r="D293" i="1"/>
  <c r="H292" i="1"/>
  <c r="D292" i="1"/>
  <c r="H291" i="1"/>
  <c r="D291" i="1"/>
  <c r="H290" i="1"/>
  <c r="D290" i="1"/>
  <c r="H289" i="1"/>
  <c r="D289" i="1"/>
  <c r="K288" i="1"/>
  <c r="J288" i="1"/>
  <c r="J284" i="1" s="1"/>
  <c r="I288" i="1"/>
  <c r="G288" i="1"/>
  <c r="F288" i="1"/>
  <c r="F284" i="1" s="1"/>
  <c r="E288" i="1"/>
  <c r="H287" i="1"/>
  <c r="D287" i="1"/>
  <c r="H286" i="1"/>
  <c r="D286" i="1"/>
  <c r="H285" i="1"/>
  <c r="D285" i="1"/>
  <c r="G284" i="1"/>
  <c r="E284" i="1"/>
  <c r="D284" i="1" s="1"/>
  <c r="H283" i="1"/>
  <c r="D283" i="1"/>
  <c r="H282" i="1"/>
  <c r="D282" i="1"/>
  <c r="K281" i="1"/>
  <c r="J281" i="1"/>
  <c r="I281" i="1"/>
  <c r="H281" i="1" s="1"/>
  <c r="G281" i="1"/>
  <c r="G280" i="1" s="1"/>
  <c r="F281" i="1"/>
  <c r="E281" i="1"/>
  <c r="H279" i="1"/>
  <c r="D279" i="1"/>
  <c r="H278" i="1"/>
  <c r="D278" i="1"/>
  <c r="H277" i="1"/>
  <c r="D277" i="1"/>
  <c r="H276" i="1"/>
  <c r="D276" i="1"/>
  <c r="H275" i="1"/>
  <c r="D275" i="1"/>
  <c r="H274" i="1"/>
  <c r="D274" i="1"/>
  <c r="H273" i="1"/>
  <c r="D273" i="1"/>
  <c r="H272" i="1"/>
  <c r="D272" i="1"/>
  <c r="K271" i="1"/>
  <c r="H271" i="1" s="1"/>
  <c r="J271" i="1"/>
  <c r="I271" i="1"/>
  <c r="G271" i="1"/>
  <c r="D271" i="1" s="1"/>
  <c r="F271" i="1"/>
  <c r="E271" i="1"/>
  <c r="K270" i="1"/>
  <c r="H270" i="1" s="1"/>
  <c r="J270" i="1"/>
  <c r="I270" i="1"/>
  <c r="G270" i="1"/>
  <c r="D270" i="1" s="1"/>
  <c r="F270" i="1"/>
  <c r="E270" i="1"/>
  <c r="H269" i="1"/>
  <c r="D269" i="1"/>
  <c r="K268" i="1"/>
  <c r="J268" i="1"/>
  <c r="I268" i="1"/>
  <c r="G268" i="1"/>
  <c r="F268" i="1"/>
  <c r="E268" i="1"/>
  <c r="D268" i="1" s="1"/>
  <c r="H267" i="1"/>
  <c r="D267" i="1"/>
  <c r="H266" i="1"/>
  <c r="D266" i="1"/>
  <c r="H265" i="1"/>
  <c r="D265" i="1"/>
  <c r="K264" i="1"/>
  <c r="J264" i="1"/>
  <c r="I264" i="1"/>
  <c r="H264" i="1" s="1"/>
  <c r="G264" i="1"/>
  <c r="F264" i="1"/>
  <c r="E264" i="1"/>
  <c r="D264" i="1" s="1"/>
  <c r="H263" i="1"/>
  <c r="D263" i="1"/>
  <c r="H262" i="1"/>
  <c r="D262" i="1"/>
  <c r="H261" i="1"/>
  <c r="D261" i="1"/>
  <c r="H260" i="1"/>
  <c r="D260" i="1"/>
  <c r="H259" i="1"/>
  <c r="D259" i="1"/>
  <c r="H258" i="1"/>
  <c r="D258" i="1"/>
  <c r="H257" i="1"/>
  <c r="D257" i="1"/>
  <c r="H256" i="1"/>
  <c r="D256" i="1"/>
  <c r="K255" i="1"/>
  <c r="J255" i="1"/>
  <c r="I255" i="1"/>
  <c r="G255" i="1"/>
  <c r="F255" i="1"/>
  <c r="E255" i="1"/>
  <c r="H254" i="1"/>
  <c r="D254" i="1"/>
  <c r="H253" i="1"/>
  <c r="D253" i="1"/>
  <c r="H252" i="1"/>
  <c r="D252" i="1"/>
  <c r="H251" i="1"/>
  <c r="D251" i="1"/>
  <c r="H250" i="1"/>
  <c r="D250" i="1"/>
  <c r="H249" i="1"/>
  <c r="D249" i="1"/>
  <c r="H248" i="1"/>
  <c r="D248" i="1"/>
  <c r="K247" i="1"/>
  <c r="K246" i="1" s="1"/>
  <c r="J247" i="1"/>
  <c r="I247" i="1"/>
  <c r="G247" i="1"/>
  <c r="G246" i="1" s="1"/>
  <c r="F247" i="1"/>
  <c r="E247" i="1"/>
  <c r="J246" i="1"/>
  <c r="F246" i="1"/>
  <c r="E246" i="1"/>
  <c r="H245" i="1"/>
  <c r="D245" i="1"/>
  <c r="H244" i="1"/>
  <c r="D244" i="1"/>
  <c r="H243" i="1"/>
  <c r="D243" i="1"/>
  <c r="H242" i="1"/>
  <c r="D242" i="1"/>
  <c r="H241" i="1"/>
  <c r="D241" i="1"/>
  <c r="H240" i="1"/>
  <c r="D240" i="1"/>
  <c r="H239" i="1"/>
  <c r="D239" i="1"/>
  <c r="K238" i="1"/>
  <c r="J238" i="1"/>
  <c r="I238" i="1"/>
  <c r="G238" i="1"/>
  <c r="F238" i="1"/>
  <c r="E238" i="1"/>
  <c r="H237" i="1"/>
  <c r="D237" i="1"/>
  <c r="H236" i="1"/>
  <c r="D236" i="1"/>
  <c r="K235" i="1"/>
  <c r="J235" i="1"/>
  <c r="I235" i="1"/>
  <c r="H235" i="1" s="1"/>
  <c r="G235" i="1"/>
  <c r="F235" i="1"/>
  <c r="E235" i="1"/>
  <c r="D235" i="1" s="1"/>
  <c r="H234" i="1"/>
  <c r="D234" i="1"/>
  <c r="K233" i="1"/>
  <c r="J233" i="1"/>
  <c r="I233" i="1"/>
  <c r="H233" i="1" s="1"/>
  <c r="G233" i="1"/>
  <c r="F233" i="1"/>
  <c r="E233" i="1"/>
  <c r="H232" i="1"/>
  <c r="D232" i="1"/>
  <c r="H231" i="1"/>
  <c r="D231" i="1"/>
  <c r="H230" i="1"/>
  <c r="D230" i="1"/>
  <c r="H229" i="1"/>
  <c r="D229" i="1"/>
  <c r="H228" i="1"/>
  <c r="D228" i="1"/>
  <c r="H227" i="1"/>
  <c r="D227" i="1"/>
  <c r="H226" i="1"/>
  <c r="D226" i="1"/>
  <c r="H225" i="1"/>
  <c r="D225" i="1"/>
  <c r="H224" i="1"/>
  <c r="D224" i="1"/>
  <c r="H223" i="1"/>
  <c r="D223" i="1"/>
  <c r="H222" i="1"/>
  <c r="D222" i="1"/>
  <c r="H221" i="1"/>
  <c r="D221" i="1"/>
  <c r="H220" i="1"/>
  <c r="D220" i="1"/>
  <c r="H219" i="1"/>
  <c r="D219" i="1"/>
  <c r="H218" i="1"/>
  <c r="D218" i="1"/>
  <c r="H217" i="1"/>
  <c r="D217" i="1"/>
  <c r="H216" i="1"/>
  <c r="D216" i="1"/>
  <c r="H215" i="1"/>
  <c r="D215" i="1"/>
  <c r="K214" i="1"/>
  <c r="J214" i="1"/>
  <c r="I214" i="1"/>
  <c r="G214" i="1"/>
  <c r="F214" i="1"/>
  <c r="E214" i="1"/>
  <c r="H213" i="1"/>
  <c r="D213" i="1"/>
  <c r="H212" i="1"/>
  <c r="D212" i="1"/>
  <c r="H211" i="1"/>
  <c r="D211" i="1"/>
  <c r="H210" i="1"/>
  <c r="D210" i="1"/>
  <c r="H209" i="1"/>
  <c r="D209" i="1"/>
  <c r="H208" i="1"/>
  <c r="D208" i="1"/>
  <c r="H207" i="1"/>
  <c r="D207" i="1"/>
  <c r="H206" i="1"/>
  <c r="D206" i="1"/>
  <c r="K205" i="1"/>
  <c r="J205" i="1"/>
  <c r="I205" i="1"/>
  <c r="H205" i="1" s="1"/>
  <c r="G205" i="1"/>
  <c r="F205" i="1"/>
  <c r="E205" i="1"/>
  <c r="H204" i="1"/>
  <c r="D204" i="1"/>
  <c r="H203" i="1"/>
  <c r="D203" i="1"/>
  <c r="H202" i="1"/>
  <c r="D202" i="1"/>
  <c r="H201" i="1"/>
  <c r="D201" i="1"/>
  <c r="H200" i="1"/>
  <c r="D200" i="1"/>
  <c r="H199" i="1"/>
  <c r="D199" i="1"/>
  <c r="H198" i="1"/>
  <c r="D198" i="1"/>
  <c r="H197" i="1"/>
  <c r="D197" i="1"/>
  <c r="H196" i="1"/>
  <c r="D196" i="1"/>
  <c r="K195" i="1"/>
  <c r="J195" i="1"/>
  <c r="J191" i="1" s="1"/>
  <c r="J174" i="1" s="1"/>
  <c r="J165" i="1" s="1"/>
  <c r="J164" i="1" s="1"/>
  <c r="I195" i="1"/>
  <c r="I191" i="1" s="1"/>
  <c r="G195" i="1"/>
  <c r="G191" i="1" s="1"/>
  <c r="F195" i="1"/>
  <c r="F191" i="1" s="1"/>
  <c r="F174" i="1" s="1"/>
  <c r="F165" i="1" s="1"/>
  <c r="F164" i="1" s="1"/>
  <c r="E195" i="1"/>
  <c r="D195" i="1" s="1"/>
  <c r="H194" i="1"/>
  <c r="D194" i="1"/>
  <c r="H193" i="1"/>
  <c r="D193" i="1"/>
  <c r="H192" i="1"/>
  <c r="D192" i="1"/>
  <c r="K191" i="1"/>
  <c r="H190" i="1"/>
  <c r="D190" i="1"/>
  <c r="H189" i="1"/>
  <c r="D189" i="1"/>
  <c r="H188" i="1"/>
  <c r="D188" i="1"/>
  <c r="H187" i="1"/>
  <c r="D187" i="1"/>
  <c r="K186" i="1"/>
  <c r="H186" i="1" s="1"/>
  <c r="G186" i="1"/>
  <c r="H185" i="1"/>
  <c r="D185" i="1"/>
  <c r="H184" i="1"/>
  <c r="D184" i="1"/>
  <c r="H183" i="1"/>
  <c r="D183" i="1"/>
  <c r="H182" i="1"/>
  <c r="D182" i="1"/>
  <c r="H181" i="1"/>
  <c r="D181" i="1"/>
  <c r="H180" i="1"/>
  <c r="D180" i="1"/>
  <c r="H179" i="1"/>
  <c r="D179" i="1"/>
  <c r="H178" i="1"/>
  <c r="D178" i="1"/>
  <c r="H177" i="1"/>
  <c r="D177" i="1"/>
  <c r="K176" i="1"/>
  <c r="K175" i="1" s="1"/>
  <c r="G176" i="1"/>
  <c r="D176" i="1" s="1"/>
  <c r="J175" i="1"/>
  <c r="I175" i="1"/>
  <c r="F175" i="1"/>
  <c r="E175" i="1"/>
  <c r="H173" i="1"/>
  <c r="D173" i="1"/>
  <c r="H172" i="1"/>
  <c r="D172" i="1"/>
  <c r="H171" i="1"/>
  <c r="D171" i="1"/>
  <c r="H170" i="1"/>
  <c r="D170" i="1"/>
  <c r="H169" i="1"/>
  <c r="D169" i="1"/>
  <c r="H168" i="1"/>
  <c r="D168" i="1"/>
  <c r="K167" i="1"/>
  <c r="J167" i="1"/>
  <c r="I167" i="1"/>
  <c r="H167" i="1" s="1"/>
  <c r="G167" i="1"/>
  <c r="G166" i="1" s="1"/>
  <c r="F167" i="1"/>
  <c r="E167" i="1"/>
  <c r="K166" i="1"/>
  <c r="J166" i="1"/>
  <c r="F166" i="1"/>
  <c r="E166" i="1"/>
  <c r="H159" i="1"/>
  <c r="D159" i="1"/>
  <c r="H158" i="1"/>
  <c r="D158" i="1"/>
  <c r="H157" i="1"/>
  <c r="D157" i="1"/>
  <c r="H156" i="1"/>
  <c r="D156" i="1"/>
  <c r="H155" i="1"/>
  <c r="D155" i="1"/>
  <c r="K154" i="1"/>
  <c r="J154" i="1"/>
  <c r="I154" i="1"/>
  <c r="G154" i="1"/>
  <c r="F154" i="1"/>
  <c r="E154" i="1"/>
  <c r="D154" i="1" s="1"/>
  <c r="H153" i="1"/>
  <c r="D153" i="1"/>
  <c r="H152" i="1"/>
  <c r="D152" i="1"/>
  <c r="H151" i="1"/>
  <c r="D151" i="1"/>
  <c r="H150" i="1"/>
  <c r="D150" i="1"/>
  <c r="H149" i="1"/>
  <c r="D149" i="1"/>
  <c r="H148" i="1"/>
  <c r="D148" i="1"/>
  <c r="H147" i="1"/>
  <c r="D147" i="1"/>
  <c r="H146" i="1"/>
  <c r="D146" i="1"/>
  <c r="H145" i="1"/>
  <c r="D145" i="1"/>
  <c r="K144" i="1"/>
  <c r="H144" i="1" s="1"/>
  <c r="D144" i="1"/>
  <c r="H143" i="1"/>
  <c r="D143" i="1"/>
  <c r="H142" i="1"/>
  <c r="G142" i="1"/>
  <c r="G141" i="1" s="1"/>
  <c r="D141" i="1" s="1"/>
  <c r="J141" i="1"/>
  <c r="I141" i="1"/>
  <c r="F141" i="1"/>
  <c r="E141" i="1"/>
  <c r="H140" i="1"/>
  <c r="D140" i="1"/>
  <c r="H139" i="1"/>
  <c r="D139" i="1"/>
  <c r="H138" i="1"/>
  <c r="D138" i="1"/>
  <c r="K137" i="1"/>
  <c r="J137" i="1"/>
  <c r="I137" i="1"/>
  <c r="H137" i="1" s="1"/>
  <c r="G137" i="1"/>
  <c r="F137" i="1"/>
  <c r="E137" i="1"/>
  <c r="D137" i="1" s="1"/>
  <c r="H136" i="1"/>
  <c r="D136" i="1"/>
  <c r="H135" i="1"/>
  <c r="D135" i="1"/>
  <c r="H134" i="1"/>
  <c r="D134" i="1"/>
  <c r="H133" i="1"/>
  <c r="D133" i="1"/>
  <c r="H132" i="1"/>
  <c r="D132" i="1"/>
  <c r="H131" i="1"/>
  <c r="D131" i="1"/>
  <c r="K130" i="1"/>
  <c r="J130" i="1"/>
  <c r="I130" i="1"/>
  <c r="G130" i="1"/>
  <c r="F130" i="1"/>
  <c r="F127" i="1" s="1"/>
  <c r="E130" i="1"/>
  <c r="H129" i="1"/>
  <c r="D129" i="1"/>
  <c r="K128" i="1"/>
  <c r="J128" i="1"/>
  <c r="H128" i="1" s="1"/>
  <c r="I128" i="1"/>
  <c r="G128" i="1"/>
  <c r="F128" i="1"/>
  <c r="D128" i="1" s="1"/>
  <c r="E128" i="1"/>
  <c r="I127" i="1"/>
  <c r="I122" i="1" s="1"/>
  <c r="E127" i="1"/>
  <c r="H126" i="1"/>
  <c r="D126" i="1"/>
  <c r="H125" i="1"/>
  <c r="D125" i="1"/>
  <c r="H124" i="1"/>
  <c r="D124" i="1"/>
  <c r="K123" i="1"/>
  <c r="J123" i="1"/>
  <c r="I123" i="1"/>
  <c r="G123" i="1"/>
  <c r="F123" i="1"/>
  <c r="E123" i="1"/>
  <c r="H120" i="1"/>
  <c r="D120" i="1"/>
  <c r="H119" i="1"/>
  <c r="D119" i="1"/>
  <c r="H118" i="1"/>
  <c r="D118" i="1"/>
  <c r="H117" i="1"/>
  <c r="D117" i="1"/>
  <c r="H116" i="1"/>
  <c r="D116" i="1"/>
  <c r="K115" i="1"/>
  <c r="J115" i="1"/>
  <c r="H115" i="1" s="1"/>
  <c r="I115" i="1"/>
  <c r="G115" i="1"/>
  <c r="F115" i="1"/>
  <c r="D115" i="1" s="1"/>
  <c r="E115" i="1"/>
  <c r="H114" i="1"/>
  <c r="D114" i="1"/>
  <c r="H113" i="1"/>
  <c r="D113" i="1"/>
  <c r="H112" i="1"/>
  <c r="D112" i="1"/>
  <c r="H111" i="1"/>
  <c r="D111" i="1"/>
  <c r="H110" i="1"/>
  <c r="D110" i="1"/>
  <c r="K109" i="1"/>
  <c r="J109" i="1"/>
  <c r="I109" i="1"/>
  <c r="H109" i="1" s="1"/>
  <c r="G109" i="1"/>
  <c r="F109" i="1"/>
  <c r="E109" i="1"/>
  <c r="H108" i="1"/>
  <c r="D108" i="1"/>
  <c r="H107" i="1"/>
  <c r="D107" i="1"/>
  <c r="H106" i="1"/>
  <c r="D106" i="1"/>
  <c r="H105" i="1"/>
  <c r="D105" i="1"/>
  <c r="H104" i="1"/>
  <c r="D104" i="1"/>
  <c r="K103" i="1"/>
  <c r="J103" i="1"/>
  <c r="I103" i="1"/>
  <c r="H103" i="1" s="1"/>
  <c r="G103" i="1"/>
  <c r="F103" i="1"/>
  <c r="E103" i="1"/>
  <c r="D103" i="1" s="1"/>
  <c r="H102" i="1"/>
  <c r="D102" i="1"/>
  <c r="H101" i="1"/>
  <c r="D101" i="1"/>
  <c r="H100" i="1"/>
  <c r="D100" i="1"/>
  <c r="H99" i="1"/>
  <c r="D99" i="1"/>
  <c r="H98" i="1"/>
  <c r="D98" i="1"/>
  <c r="H97" i="1"/>
  <c r="D97" i="1"/>
  <c r="K96" i="1"/>
  <c r="J96" i="1"/>
  <c r="I96" i="1"/>
  <c r="H96" i="1" s="1"/>
  <c r="G96" i="1"/>
  <c r="F96" i="1"/>
  <c r="E96" i="1"/>
  <c r="D96" i="1" s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H88" i="1"/>
  <c r="D88" i="1"/>
  <c r="K87" i="1"/>
  <c r="J87" i="1"/>
  <c r="I87" i="1"/>
  <c r="H87" i="1" s="1"/>
  <c r="G87" i="1"/>
  <c r="F87" i="1"/>
  <c r="E87" i="1"/>
  <c r="D87" i="1" s="1"/>
  <c r="H86" i="1"/>
  <c r="D86" i="1"/>
  <c r="H85" i="1"/>
  <c r="D85" i="1"/>
  <c r="K84" i="1"/>
  <c r="J84" i="1"/>
  <c r="I84" i="1"/>
  <c r="H84" i="1" s="1"/>
  <c r="G84" i="1"/>
  <c r="F84" i="1"/>
  <c r="E84" i="1"/>
  <c r="D84" i="1" s="1"/>
  <c r="D78" i="1" s="1"/>
  <c r="H83" i="1"/>
  <c r="D83" i="1"/>
  <c r="H82" i="1"/>
  <c r="D82" i="1"/>
  <c r="H81" i="1"/>
  <c r="D81" i="1"/>
  <c r="H80" i="1"/>
  <c r="H79" i="1" s="1"/>
  <c r="H78" i="1" s="1"/>
  <c r="D80" i="1"/>
  <c r="K79" i="1"/>
  <c r="J79" i="1"/>
  <c r="I79" i="1"/>
  <c r="G79" i="1"/>
  <c r="F79" i="1"/>
  <c r="E79" i="1"/>
  <c r="D79" i="1"/>
  <c r="K78" i="1"/>
  <c r="J78" i="1"/>
  <c r="I78" i="1"/>
  <c r="G78" i="1"/>
  <c r="F78" i="1"/>
  <c r="E78" i="1"/>
  <c r="H77" i="1"/>
  <c r="D77" i="1"/>
  <c r="H76" i="1"/>
  <c r="D76" i="1"/>
  <c r="K75" i="1"/>
  <c r="J75" i="1"/>
  <c r="I75" i="1"/>
  <c r="H75" i="1" s="1"/>
  <c r="G75" i="1"/>
  <c r="F75" i="1"/>
  <c r="E75" i="1"/>
  <c r="D75" i="1" s="1"/>
  <c r="H74" i="1"/>
  <c r="D74" i="1"/>
  <c r="H73" i="1"/>
  <c r="D73" i="1"/>
  <c r="H72" i="1"/>
  <c r="D72" i="1"/>
  <c r="H71" i="1"/>
  <c r="D71" i="1"/>
  <c r="K70" i="1"/>
  <c r="J70" i="1"/>
  <c r="I70" i="1"/>
  <c r="H70" i="1" s="1"/>
  <c r="G70" i="1"/>
  <c r="F70" i="1"/>
  <c r="E70" i="1"/>
  <c r="D70" i="1" s="1"/>
  <c r="H69" i="1"/>
  <c r="D69" i="1"/>
  <c r="H68" i="1"/>
  <c r="D68" i="1"/>
  <c r="H67" i="1"/>
  <c r="D67" i="1"/>
  <c r="H66" i="1"/>
  <c r="D66" i="1"/>
  <c r="K65" i="1"/>
  <c r="J65" i="1"/>
  <c r="I65" i="1"/>
  <c r="H65" i="1" s="1"/>
  <c r="G65" i="1"/>
  <c r="F65" i="1"/>
  <c r="E65" i="1"/>
  <c r="D65" i="1" s="1"/>
  <c r="H64" i="1"/>
  <c r="D64" i="1"/>
  <c r="H63" i="1"/>
  <c r="D63" i="1"/>
  <c r="H62" i="1"/>
  <c r="D62" i="1"/>
  <c r="K61" i="1"/>
  <c r="J61" i="1"/>
  <c r="I61" i="1"/>
  <c r="G61" i="1"/>
  <c r="F61" i="1"/>
  <c r="E61" i="1"/>
  <c r="H60" i="1"/>
  <c r="D60" i="1"/>
  <c r="H59" i="1"/>
  <c r="D59" i="1"/>
  <c r="H58" i="1"/>
  <c r="D58" i="1"/>
  <c r="K57" i="1"/>
  <c r="J57" i="1"/>
  <c r="I57" i="1"/>
  <c r="H57" i="1" s="1"/>
  <c r="G57" i="1"/>
  <c r="G49" i="1" s="1"/>
  <c r="F57" i="1"/>
  <c r="E57" i="1"/>
  <c r="D57" i="1" s="1"/>
  <c r="H56" i="1"/>
  <c r="D56" i="1"/>
  <c r="H55" i="1"/>
  <c r="D55" i="1"/>
  <c r="K54" i="1"/>
  <c r="J54" i="1"/>
  <c r="I54" i="1"/>
  <c r="H54" i="1" s="1"/>
  <c r="G54" i="1"/>
  <c r="F54" i="1"/>
  <c r="E54" i="1"/>
  <c r="D54" i="1" s="1"/>
  <c r="H53" i="1"/>
  <c r="D53" i="1"/>
  <c r="H52" i="1"/>
  <c r="D52" i="1"/>
  <c r="H51" i="1"/>
  <c r="D51" i="1"/>
  <c r="K50" i="1"/>
  <c r="J50" i="1"/>
  <c r="I50" i="1"/>
  <c r="H50" i="1" s="1"/>
  <c r="G50" i="1"/>
  <c r="F50" i="1"/>
  <c r="F49" i="1" s="1"/>
  <c r="E50" i="1"/>
  <c r="K49" i="1"/>
  <c r="J49" i="1"/>
  <c r="H48" i="1"/>
  <c r="D48" i="1"/>
  <c r="H47" i="1"/>
  <c r="D47" i="1"/>
  <c r="H46" i="1"/>
  <c r="D46" i="1"/>
  <c r="K45" i="1"/>
  <c r="J45" i="1"/>
  <c r="I45" i="1"/>
  <c r="H45" i="1" s="1"/>
  <c r="G45" i="1"/>
  <c r="F45" i="1"/>
  <c r="E45" i="1"/>
  <c r="D45" i="1" s="1"/>
  <c r="H44" i="1"/>
  <c r="D44" i="1"/>
  <c r="H43" i="1"/>
  <c r="D43" i="1"/>
  <c r="H42" i="1"/>
  <c r="D42" i="1"/>
  <c r="H41" i="1"/>
  <c r="D41" i="1"/>
  <c r="K40" i="1"/>
  <c r="J40" i="1"/>
  <c r="I40" i="1"/>
  <c r="H40" i="1" s="1"/>
  <c r="G40" i="1"/>
  <c r="F40" i="1"/>
  <c r="E40" i="1"/>
  <c r="D40" i="1" s="1"/>
  <c r="H39" i="1"/>
  <c r="D39" i="1"/>
  <c r="H38" i="1"/>
  <c r="D38" i="1"/>
  <c r="H37" i="1"/>
  <c r="D37" i="1"/>
  <c r="K36" i="1"/>
  <c r="J36" i="1"/>
  <c r="I36" i="1"/>
  <c r="G36" i="1"/>
  <c r="F36" i="1"/>
  <c r="E36" i="1"/>
  <c r="H35" i="1"/>
  <c r="D35" i="1"/>
  <c r="H34" i="1"/>
  <c r="D34" i="1"/>
  <c r="H33" i="1"/>
  <c r="D33" i="1"/>
  <c r="K32" i="1"/>
  <c r="J32" i="1"/>
  <c r="I32" i="1"/>
  <c r="H32" i="1" s="1"/>
  <c r="G32" i="1"/>
  <c r="F32" i="1"/>
  <c r="E32" i="1"/>
  <c r="D32" i="1" s="1"/>
  <c r="H31" i="1"/>
  <c r="D31" i="1"/>
  <c r="H30" i="1"/>
  <c r="D30" i="1"/>
  <c r="H29" i="1"/>
  <c r="D29" i="1"/>
  <c r="K28" i="1"/>
  <c r="J28" i="1"/>
  <c r="I28" i="1"/>
  <c r="H28" i="1" s="1"/>
  <c r="G28" i="1"/>
  <c r="F28" i="1"/>
  <c r="E28" i="1"/>
  <c r="D28" i="1" s="1"/>
  <c r="H27" i="1"/>
  <c r="D27" i="1"/>
  <c r="H26" i="1"/>
  <c r="D26" i="1"/>
  <c r="H25" i="1"/>
  <c r="D25" i="1"/>
  <c r="K24" i="1"/>
  <c r="J24" i="1"/>
  <c r="I24" i="1"/>
  <c r="H24" i="1" s="1"/>
  <c r="G24" i="1"/>
  <c r="F24" i="1"/>
  <c r="E24" i="1"/>
  <c r="D24" i="1" s="1"/>
  <c r="H23" i="1"/>
  <c r="D23" i="1"/>
  <c r="H22" i="1"/>
  <c r="D22" i="1"/>
  <c r="H21" i="1"/>
  <c r="D21" i="1"/>
  <c r="H20" i="1"/>
  <c r="D20" i="1"/>
  <c r="K19" i="1"/>
  <c r="J19" i="1"/>
  <c r="I19" i="1"/>
  <c r="H19" i="1" s="1"/>
  <c r="G19" i="1"/>
  <c r="F19" i="1"/>
  <c r="E19" i="1"/>
  <c r="D19" i="1" s="1"/>
  <c r="H18" i="1"/>
  <c r="D18" i="1"/>
  <c r="H17" i="1"/>
  <c r="D17" i="1"/>
  <c r="H16" i="1"/>
  <c r="D16" i="1"/>
  <c r="H15" i="1"/>
  <c r="D15" i="1"/>
  <c r="K14" i="1"/>
  <c r="J14" i="1"/>
  <c r="I14" i="1"/>
  <c r="H14" i="1" s="1"/>
  <c r="G14" i="1"/>
  <c r="F14" i="1"/>
  <c r="E14" i="1"/>
  <c r="D14" i="1" s="1"/>
  <c r="H175" i="1" l="1"/>
  <c r="K127" i="1"/>
  <c r="D166" i="1"/>
  <c r="K174" i="1"/>
  <c r="K165" i="1" s="1"/>
  <c r="K164" i="1" s="1"/>
  <c r="H191" i="1"/>
  <c r="J280" i="1"/>
  <c r="D325" i="1"/>
  <c r="H355" i="1"/>
  <c r="H360" i="1"/>
  <c r="E367" i="1"/>
  <c r="E690" i="1" s="1"/>
  <c r="D690" i="1" s="1"/>
  <c r="J367" i="1"/>
  <c r="H367" i="1" s="1"/>
  <c r="D376" i="1"/>
  <c r="J13" i="1"/>
  <c r="J12" i="1" s="1"/>
  <c r="D50" i="1"/>
  <c r="D109" i="1"/>
  <c r="G127" i="1"/>
  <c r="G122" i="1" s="1"/>
  <c r="G121" i="1" s="1"/>
  <c r="E191" i="1"/>
  <c r="E174" i="1" s="1"/>
  <c r="E165" i="1" s="1"/>
  <c r="F280" i="1"/>
  <c r="K284" i="1"/>
  <c r="K280" i="1" s="1"/>
  <c r="I299" i="1"/>
  <c r="H299" i="1" s="1"/>
  <c r="H305" i="1"/>
  <c r="H310" i="1"/>
  <c r="H314" i="1"/>
  <c r="K317" i="1"/>
  <c r="F322" i="1"/>
  <c r="K322" i="1"/>
  <c r="K589" i="1" s="1"/>
  <c r="H589" i="1" s="1"/>
  <c r="H336" i="1"/>
  <c r="I13" i="1"/>
  <c r="F13" i="1"/>
  <c r="F12" i="1" s="1"/>
  <c r="K13" i="1"/>
  <c r="K12" i="1" s="1"/>
  <c r="H36" i="1"/>
  <c r="E49" i="1"/>
  <c r="I49" i="1"/>
  <c r="I12" i="1" s="1"/>
  <c r="H61" i="1"/>
  <c r="H123" i="1"/>
  <c r="H130" i="1"/>
  <c r="K141" i="1"/>
  <c r="H141" i="1" s="1"/>
  <c r="D167" i="1"/>
  <c r="H238" i="1"/>
  <c r="H247" i="1"/>
  <c r="H255" i="1"/>
  <c r="D281" i="1"/>
  <c r="E299" i="1"/>
  <c r="D299" i="1" s="1"/>
  <c r="D305" i="1"/>
  <c r="D314" i="1"/>
  <c r="H663" i="1"/>
  <c r="F381" i="1"/>
  <c r="D381" i="1" s="1"/>
  <c r="H385" i="1"/>
  <c r="H401" i="1"/>
  <c r="E13" i="1"/>
  <c r="G13" i="1"/>
  <c r="G12" i="1" s="1"/>
  <c r="D36" i="1"/>
  <c r="D13" i="1" s="1"/>
  <c r="D61" i="1"/>
  <c r="D123" i="1"/>
  <c r="E122" i="1"/>
  <c r="D130" i="1"/>
  <c r="J127" i="1"/>
  <c r="D142" i="1"/>
  <c r="H154" i="1"/>
  <c r="I166" i="1"/>
  <c r="H166" i="1" s="1"/>
  <c r="H195" i="1"/>
  <c r="D214" i="1"/>
  <c r="D238" i="1"/>
  <c r="D255" i="1"/>
  <c r="H690" i="1"/>
  <c r="I681" i="1"/>
  <c r="F367" i="1"/>
  <c r="G378" i="1"/>
  <c r="D385" i="1"/>
  <c r="H445" i="1"/>
  <c r="H453" i="1"/>
  <c r="H455" i="1"/>
  <c r="D482" i="1"/>
  <c r="D510" i="1"/>
  <c r="D512" i="1"/>
  <c r="D543" i="1"/>
  <c r="D577" i="1"/>
  <c r="H606" i="1"/>
  <c r="H623" i="1"/>
  <c r="H626" i="1"/>
  <c r="H628" i="1"/>
  <c r="D638" i="1"/>
  <c r="F542" i="1"/>
  <c r="J681" i="1"/>
  <c r="H726" i="1"/>
  <c r="H729" i="1"/>
  <c r="H731" i="1"/>
  <c r="H733" i="1"/>
  <c r="H741" i="1"/>
  <c r="H743" i="1"/>
  <c r="D401" i="1"/>
  <c r="D418" i="1"/>
  <c r="H428" i="1"/>
  <c r="H448" i="1"/>
  <c r="H466" i="1"/>
  <c r="D492" i="1"/>
  <c r="D514" i="1"/>
  <c r="D525" i="1"/>
  <c r="D566" i="1"/>
  <c r="J565" i="1"/>
  <c r="J564" i="1" s="1"/>
  <c r="D572" i="1"/>
  <c r="J587" i="1"/>
  <c r="H622" i="1"/>
  <c r="H625" i="1"/>
  <c r="H627" i="1"/>
  <c r="H629" i="1"/>
  <c r="D637" i="1"/>
  <c r="D639" i="1"/>
  <c r="F645" i="1"/>
  <c r="D645" i="1" s="1"/>
  <c r="H671" i="1"/>
  <c r="H673" i="1"/>
  <c r="H675" i="1"/>
  <c r="D677" i="1"/>
  <c r="D679" i="1"/>
  <c r="E691" i="1"/>
  <c r="D691" i="1" s="1"/>
  <c r="H692" i="1"/>
  <c r="H694" i="1"/>
  <c r="H696" i="1"/>
  <c r="H698" i="1"/>
  <c r="D726" i="1"/>
  <c r="D729" i="1"/>
  <c r="D731" i="1"/>
  <c r="D733" i="1"/>
  <c r="D741" i="1"/>
  <c r="D743" i="1"/>
  <c r="D745" i="1"/>
  <c r="D747" i="1"/>
  <c r="D749" i="1"/>
  <c r="D751" i="1"/>
  <c r="D753" i="1"/>
  <c r="D336" i="1"/>
  <c r="D355" i="1"/>
  <c r="D360" i="1"/>
  <c r="E359" i="1"/>
  <c r="I359" i="1"/>
  <c r="H372" i="1"/>
  <c r="H381" i="1"/>
  <c r="H398" i="1"/>
  <c r="D428" i="1"/>
  <c r="J425" i="1"/>
  <c r="D448" i="1"/>
  <c r="D466" i="1"/>
  <c r="F470" i="1"/>
  <c r="F465" i="1" s="1"/>
  <c r="F464" i="1" s="1"/>
  <c r="K470" i="1"/>
  <c r="K465" i="1" s="1"/>
  <c r="H482" i="1"/>
  <c r="H510" i="1"/>
  <c r="H512" i="1"/>
  <c r="H533" i="1"/>
  <c r="H543" i="1"/>
  <c r="K542" i="1"/>
  <c r="H574" i="1"/>
  <c r="H577" i="1"/>
  <c r="D622" i="1"/>
  <c r="E624" i="1"/>
  <c r="D625" i="1"/>
  <c r="D627" i="1"/>
  <c r="D629" i="1"/>
  <c r="I636" i="1"/>
  <c r="H636" i="1" s="1"/>
  <c r="F636" i="1"/>
  <c r="H638" i="1"/>
  <c r="D647" i="1"/>
  <c r="D649" i="1"/>
  <c r="D651" i="1"/>
  <c r="D653" i="1"/>
  <c r="D655" i="1"/>
  <c r="D657" i="1"/>
  <c r="D659" i="1"/>
  <c r="D661" i="1"/>
  <c r="H678" i="1"/>
  <c r="H680" i="1"/>
  <c r="D682" i="1"/>
  <c r="D692" i="1"/>
  <c r="D694" i="1"/>
  <c r="D696" i="1"/>
  <c r="D698" i="1"/>
  <c r="H728" i="1"/>
  <c r="H730" i="1"/>
  <c r="H732" i="1"/>
  <c r="H742" i="1"/>
  <c r="H744" i="1"/>
  <c r="H746" i="1"/>
  <c r="H748" i="1"/>
  <c r="H750" i="1"/>
  <c r="H752" i="1"/>
  <c r="H772" i="1"/>
  <c r="H774" i="1"/>
  <c r="H776" i="1"/>
  <c r="H778" i="1"/>
  <c r="D784" i="1"/>
  <c r="D786" i="1"/>
  <c r="D788" i="1"/>
  <c r="D790" i="1"/>
  <c r="D792" i="1"/>
  <c r="D794" i="1"/>
  <c r="D796" i="1"/>
  <c r="D798" i="1"/>
  <c r="D800" i="1"/>
  <c r="D802" i="1"/>
  <c r="D807" i="1"/>
  <c r="D809" i="1"/>
  <c r="D811" i="1"/>
  <c r="D813" i="1"/>
  <c r="D815" i="1"/>
  <c r="D817" i="1"/>
  <c r="D819" i="1"/>
  <c r="D822" i="1"/>
  <c r="D824" i="1"/>
  <c r="D826" i="1"/>
  <c r="D808" i="1"/>
  <c r="D810" i="1"/>
  <c r="D812" i="1"/>
  <c r="D814" i="1"/>
  <c r="D816" i="1"/>
  <c r="D818" i="1"/>
  <c r="D820" i="1"/>
  <c r="D821" i="1"/>
  <c r="D823" i="1"/>
  <c r="D825" i="1"/>
  <c r="D827" i="1"/>
  <c r="D828" i="1"/>
  <c r="D830" i="1"/>
  <c r="D832" i="1"/>
  <c r="D834" i="1"/>
  <c r="D836" i="1"/>
  <c r="D838" i="1"/>
  <c r="D840" i="1"/>
  <c r="D842" i="1"/>
  <c r="D844" i="1"/>
  <c r="D846" i="1"/>
  <c r="D848" i="1"/>
  <c r="D850" i="1"/>
  <c r="D852" i="1"/>
  <c r="D854" i="1"/>
  <c r="D856" i="1"/>
  <c r="D858" i="1"/>
  <c r="D860" i="1"/>
  <c r="D862" i="1"/>
  <c r="D864" i="1"/>
  <c r="D866" i="1"/>
  <c r="D868" i="1"/>
  <c r="H782" i="1"/>
  <c r="H784" i="1"/>
  <c r="H786" i="1"/>
  <c r="H788" i="1"/>
  <c r="H790" i="1"/>
  <c r="H792" i="1"/>
  <c r="H794" i="1"/>
  <c r="H796" i="1"/>
  <c r="H798" i="1"/>
  <c r="H800" i="1"/>
  <c r="H802" i="1"/>
  <c r="H807" i="1"/>
  <c r="H809" i="1"/>
  <c r="H811" i="1"/>
  <c r="H813" i="1"/>
  <c r="H815" i="1"/>
  <c r="H817" i="1"/>
  <c r="H819" i="1"/>
  <c r="H820" i="1"/>
  <c r="H822" i="1"/>
  <c r="H824" i="1"/>
  <c r="H826" i="1"/>
  <c r="H827" i="1"/>
  <c r="H829" i="1"/>
  <c r="H831" i="1"/>
  <c r="H833" i="1"/>
  <c r="H835" i="1"/>
  <c r="H837" i="1"/>
  <c r="H839" i="1"/>
  <c r="H841" i="1"/>
  <c r="H843" i="1"/>
  <c r="H845" i="1"/>
  <c r="H847" i="1"/>
  <c r="H849" i="1"/>
  <c r="H851" i="1"/>
  <c r="H853" i="1"/>
  <c r="H855" i="1"/>
  <c r="H857" i="1"/>
  <c r="H859" i="1"/>
  <c r="H861" i="1"/>
  <c r="H863" i="1"/>
  <c r="H865" i="1"/>
  <c r="H867" i="1"/>
  <c r="J611" i="1"/>
  <c r="K611" i="1"/>
  <c r="I611" i="1"/>
  <c r="H12" i="1"/>
  <c r="G160" i="1"/>
  <c r="E121" i="1"/>
  <c r="H127" i="1"/>
  <c r="J122" i="1"/>
  <c r="J121" i="1" s="1"/>
  <c r="J160" i="1" s="1"/>
  <c r="I317" i="1"/>
  <c r="J358" i="1"/>
  <c r="G358" i="1"/>
  <c r="H13" i="1"/>
  <c r="H49" i="1"/>
  <c r="I121" i="1"/>
  <c r="I160" i="1" s="1"/>
  <c r="D127" i="1"/>
  <c r="F122" i="1"/>
  <c r="F121" i="1" s="1"/>
  <c r="F160" i="1" s="1"/>
  <c r="J670" i="1"/>
  <c r="D191" i="1"/>
  <c r="D246" i="1"/>
  <c r="D309" i="1"/>
  <c r="J317" i="1"/>
  <c r="H470" i="1"/>
  <c r="H547" i="1"/>
  <c r="I676" i="1"/>
  <c r="H572" i="1"/>
  <c r="D672" i="1"/>
  <c r="E670" i="1"/>
  <c r="D676" i="1"/>
  <c r="E681" i="1"/>
  <c r="D681" i="1" s="1"/>
  <c r="G725" i="1"/>
  <c r="D725" i="1" s="1"/>
  <c r="G619" i="1"/>
  <c r="G727" i="1"/>
  <c r="G621" i="1"/>
  <c r="D186" i="1"/>
  <c r="I767" i="1"/>
  <c r="H767" i="1" s="1"/>
  <c r="H288" i="1"/>
  <c r="F317" i="1"/>
  <c r="H322" i="1"/>
  <c r="F359" i="1"/>
  <c r="F378" i="1"/>
  <c r="K378" i="1"/>
  <c r="K358" i="1" s="1"/>
  <c r="I378" i="1"/>
  <c r="H378" i="1" s="1"/>
  <c r="F806" i="1"/>
  <c r="D806" i="1" s="1"/>
  <c r="F630" i="1"/>
  <c r="F624" i="1" s="1"/>
  <c r="D624" i="1" s="1"/>
  <c r="D470" i="1"/>
  <c r="J465" i="1"/>
  <c r="J464" i="1" s="1"/>
  <c r="G524" i="1"/>
  <c r="G465" i="1" s="1"/>
  <c r="G464" i="1" s="1"/>
  <c r="I542" i="1"/>
  <c r="H542" i="1" s="1"/>
  <c r="D547" i="1"/>
  <c r="D551" i="1"/>
  <c r="H551" i="1"/>
  <c r="G565" i="1"/>
  <c r="G564" i="1" s="1"/>
  <c r="H725" i="1"/>
  <c r="K725" i="1"/>
  <c r="K619" i="1"/>
  <c r="H176" i="1"/>
  <c r="D205" i="1"/>
  <c r="D233" i="1"/>
  <c r="D247" i="1"/>
  <c r="I284" i="1"/>
  <c r="E767" i="1"/>
  <c r="D767" i="1" s="1"/>
  <c r="D288" i="1"/>
  <c r="D310" i="1"/>
  <c r="E322" i="1"/>
  <c r="D322" i="1" s="1"/>
  <c r="G782" i="1"/>
  <c r="G871" i="1" s="1"/>
  <c r="G640" i="1"/>
  <c r="G636" i="1" s="1"/>
  <c r="D331" i="1"/>
  <c r="G345" i="1"/>
  <c r="G317" i="1" s="1"/>
  <c r="D367" i="1"/>
  <c r="E378" i="1"/>
  <c r="D378" i="1" s="1"/>
  <c r="H413" i="1"/>
  <c r="I425" i="1"/>
  <c r="H425" i="1" s="1"/>
  <c r="H431" i="1"/>
  <c r="H460" i="1"/>
  <c r="H473" i="1"/>
  <c r="H508" i="1"/>
  <c r="I524" i="1"/>
  <c r="H524" i="1" s="1"/>
  <c r="E542" i="1"/>
  <c r="D542" i="1" s="1"/>
  <c r="H561" i="1"/>
  <c r="I565" i="1"/>
  <c r="H569" i="1"/>
  <c r="I624" i="1"/>
  <c r="H624" i="1" s="1"/>
  <c r="D642" i="1"/>
  <c r="D644" i="1"/>
  <c r="H645" i="1"/>
  <c r="H647" i="1"/>
  <c r="H649" i="1"/>
  <c r="H651" i="1"/>
  <c r="H653" i="1"/>
  <c r="H655" i="1"/>
  <c r="H657" i="1"/>
  <c r="H659" i="1"/>
  <c r="H661" i="1"/>
  <c r="D727" i="1"/>
  <c r="G175" i="1"/>
  <c r="K727" i="1"/>
  <c r="K621" i="1"/>
  <c r="H621" i="1" s="1"/>
  <c r="H214" i="1"/>
  <c r="I246" i="1"/>
  <c r="H246" i="1" s="1"/>
  <c r="H268" i="1"/>
  <c r="I309" i="1"/>
  <c r="H309" i="1" s="1"/>
  <c r="H323" i="1"/>
  <c r="H359" i="1"/>
  <c r="D413" i="1"/>
  <c r="E425" i="1"/>
  <c r="D425" i="1" s="1"/>
  <c r="D431" i="1"/>
  <c r="D460" i="1"/>
  <c r="D473" i="1"/>
  <c r="D508" i="1"/>
  <c r="E524" i="1"/>
  <c r="D524" i="1" s="1"/>
  <c r="D561" i="1"/>
  <c r="E565" i="1"/>
  <c r="D569" i="1"/>
  <c r="D619" i="1"/>
  <c r="J699" i="1"/>
  <c r="H620" i="1"/>
  <c r="D630" i="1"/>
  <c r="E636" i="1"/>
  <c r="D636" i="1" s="1"/>
  <c r="H641" i="1"/>
  <c r="H643" i="1"/>
  <c r="F670" i="1"/>
  <c r="F699" i="1" s="1"/>
  <c r="H672" i="1"/>
  <c r="H674" i="1"/>
  <c r="I691" i="1"/>
  <c r="H691" i="1" s="1"/>
  <c r="H693" i="1"/>
  <c r="H695" i="1"/>
  <c r="H697" i="1"/>
  <c r="H727" i="1"/>
  <c r="J871" i="1"/>
  <c r="D621" i="1"/>
  <c r="H640" i="1"/>
  <c r="H642" i="1"/>
  <c r="H644" i="1"/>
  <c r="H646" i="1"/>
  <c r="H648" i="1"/>
  <c r="H650" i="1"/>
  <c r="H652" i="1"/>
  <c r="H654" i="1"/>
  <c r="H656" i="1"/>
  <c r="H658" i="1"/>
  <c r="H660" i="1"/>
  <c r="H662" i="1"/>
  <c r="D671" i="1"/>
  <c r="D673" i="1"/>
  <c r="D675" i="1"/>
  <c r="E871" i="1"/>
  <c r="H780" i="1"/>
  <c r="H773" i="1"/>
  <c r="H775" i="1"/>
  <c r="H777" i="1"/>
  <c r="H779" i="1"/>
  <c r="H781" i="1"/>
  <c r="H783" i="1"/>
  <c r="H785" i="1"/>
  <c r="H787" i="1"/>
  <c r="H789" i="1"/>
  <c r="H791" i="1"/>
  <c r="H793" i="1"/>
  <c r="H795" i="1"/>
  <c r="H797" i="1"/>
  <c r="H799" i="1"/>
  <c r="H801" i="1"/>
  <c r="K871" i="1"/>
  <c r="D773" i="1"/>
  <c r="D775" i="1"/>
  <c r="D777" i="1"/>
  <c r="D779" i="1"/>
  <c r="D781" i="1"/>
  <c r="D783" i="1"/>
  <c r="D785" i="1"/>
  <c r="D787" i="1"/>
  <c r="D789" i="1"/>
  <c r="D791" i="1"/>
  <c r="D793" i="1"/>
  <c r="D795" i="1"/>
  <c r="D797" i="1"/>
  <c r="D799" i="1"/>
  <c r="D801" i="1"/>
  <c r="D803" i="1"/>
  <c r="D829" i="1"/>
  <c r="D831" i="1"/>
  <c r="D833" i="1"/>
  <c r="D835" i="1"/>
  <c r="D837" i="1"/>
  <c r="D839" i="1"/>
  <c r="D841" i="1"/>
  <c r="D843" i="1"/>
  <c r="D845" i="1"/>
  <c r="D847" i="1"/>
  <c r="D849" i="1"/>
  <c r="D851" i="1"/>
  <c r="D853" i="1"/>
  <c r="D855" i="1"/>
  <c r="D857" i="1"/>
  <c r="D859" i="1"/>
  <c r="D861" i="1"/>
  <c r="D863" i="1"/>
  <c r="D865" i="1"/>
  <c r="D867" i="1"/>
  <c r="H828" i="1"/>
  <c r="H830" i="1"/>
  <c r="H832" i="1"/>
  <c r="H834" i="1"/>
  <c r="H836" i="1"/>
  <c r="H838" i="1"/>
  <c r="H840" i="1"/>
  <c r="H842" i="1"/>
  <c r="H844" i="1"/>
  <c r="H846" i="1"/>
  <c r="H848" i="1"/>
  <c r="H850" i="1"/>
  <c r="H852" i="1"/>
  <c r="H854" i="1"/>
  <c r="H856" i="1"/>
  <c r="H858" i="1"/>
  <c r="H860" i="1"/>
  <c r="H862" i="1"/>
  <c r="H864" i="1"/>
  <c r="H866" i="1"/>
  <c r="H868" i="1"/>
  <c r="J581" i="1" l="1"/>
  <c r="E358" i="1"/>
  <c r="H681" i="1"/>
  <c r="K122" i="1"/>
  <c r="K121" i="1" s="1"/>
  <c r="K160" i="1" s="1"/>
  <c r="K464" i="1"/>
  <c r="E280" i="1"/>
  <c r="D280" i="1" s="1"/>
  <c r="D49" i="1"/>
  <c r="I465" i="1"/>
  <c r="K581" i="1"/>
  <c r="K612" i="1" s="1"/>
  <c r="D640" i="1"/>
  <c r="E12" i="1"/>
  <c r="D12" i="1" s="1"/>
  <c r="J582" i="1"/>
  <c r="J586" i="1"/>
  <c r="J584" i="1" s="1"/>
  <c r="D175" i="1"/>
  <c r="G174" i="1"/>
  <c r="H565" i="1"/>
  <c r="I564" i="1"/>
  <c r="H564" i="1" s="1"/>
  <c r="D782" i="1"/>
  <c r="I358" i="1"/>
  <c r="H358" i="1" s="1"/>
  <c r="E699" i="1"/>
  <c r="E317" i="1"/>
  <c r="D317" i="1" s="1"/>
  <c r="I174" i="1"/>
  <c r="D121" i="1"/>
  <c r="E160" i="1"/>
  <c r="D160" i="1" s="1"/>
  <c r="D611" i="1" s="1"/>
  <c r="D612" i="1" s="1"/>
  <c r="D609" i="1" s="1"/>
  <c r="D605" i="1" s="1"/>
  <c r="I464" i="1"/>
  <c r="H464" i="1" s="1"/>
  <c r="H465" i="1"/>
  <c r="F358" i="1"/>
  <c r="D358" i="1" s="1"/>
  <c r="D359" i="1"/>
  <c r="G699" i="1"/>
  <c r="H676" i="1"/>
  <c r="I670" i="1"/>
  <c r="H670" i="1" s="1"/>
  <c r="E164" i="1"/>
  <c r="H122" i="1"/>
  <c r="H317" i="1"/>
  <c r="H160" i="1"/>
  <c r="K609" i="1"/>
  <c r="K605" i="1" s="1"/>
  <c r="H284" i="1"/>
  <c r="I280" i="1"/>
  <c r="H280" i="1" s="1"/>
  <c r="F871" i="1"/>
  <c r="D871" i="1" s="1"/>
  <c r="E465" i="1"/>
  <c r="K699" i="1"/>
  <c r="H619" i="1"/>
  <c r="I871" i="1"/>
  <c r="H871" i="1" s="1"/>
  <c r="D565" i="1"/>
  <c r="E564" i="1"/>
  <c r="D564" i="1" s="1"/>
  <c r="D670" i="1"/>
  <c r="D345" i="1"/>
  <c r="H121" i="1"/>
  <c r="D122" i="1"/>
  <c r="H611" i="1"/>
  <c r="K582" i="1"/>
  <c r="K586" i="1"/>
  <c r="K584" i="1" s="1"/>
  <c r="J612" i="1"/>
  <c r="J609" i="1"/>
  <c r="J605" i="1" s="1"/>
  <c r="I699" i="1" l="1"/>
  <c r="H699" i="1" s="1"/>
  <c r="F581" i="1"/>
  <c r="D465" i="1"/>
  <c r="E464" i="1"/>
  <c r="D464" i="1" s="1"/>
  <c r="H174" i="1"/>
  <c r="I165" i="1"/>
  <c r="D699" i="1"/>
  <c r="D174" i="1"/>
  <c r="G165" i="1"/>
  <c r="H165" i="1" l="1"/>
  <c r="I164" i="1"/>
  <c r="G164" i="1"/>
  <c r="D165" i="1"/>
  <c r="E581" i="1"/>
  <c r="D581" i="1" l="1"/>
  <c r="G581" i="1"/>
  <c r="D164" i="1"/>
  <c r="I581" i="1"/>
  <c r="H164" i="1"/>
  <c r="H581" i="1" l="1"/>
  <c r="I586" i="1"/>
  <c r="I584" i="1" s="1"/>
  <c r="H584" i="1" s="1"/>
  <c r="I582" i="1"/>
  <c r="I612" i="1"/>
  <c r="H612" i="1" l="1"/>
  <c r="I609" i="1"/>
  <c r="H586" i="1"/>
  <c r="K588" i="1" s="1"/>
  <c r="H582" i="1"/>
  <c r="H609" i="1" l="1"/>
  <c r="I605" i="1"/>
  <c r="H605" i="1" s="1"/>
  <c r="H588" i="1"/>
  <c r="H587" i="1" s="1"/>
  <c r="K587" i="1"/>
</calcChain>
</file>

<file path=xl/sharedStrings.xml><?xml version="1.0" encoding="utf-8"?>
<sst xmlns="http://schemas.openxmlformats.org/spreadsheetml/2006/main" count="1206" uniqueCount="928">
  <si>
    <t xml:space="preserve"> ОТЧЕТ ОБ ИСПОЛНЕНИИ БЮДЖЕТА Фисенковского сельского поселения  на 01.07.2025 г.</t>
  </si>
  <si>
    <t xml:space="preserve">Форма по ОКУД  </t>
  </si>
  <si>
    <t>0503117</t>
  </si>
  <si>
    <t xml:space="preserve">                   Дата  </t>
  </si>
  <si>
    <t xml:space="preserve">Наименование бюджета </t>
  </si>
  <si>
    <t>Периодичность: месячная, квартальная, годовая</t>
  </si>
  <si>
    <t xml:space="preserve">             по ОКПО  </t>
  </si>
  <si>
    <t xml:space="preserve">Единица измерения:  руб. </t>
  </si>
  <si>
    <t xml:space="preserve">             по ОКТМО  </t>
  </si>
  <si>
    <t>20619000</t>
  </si>
  <si>
    <t xml:space="preserve">             по ОКЕИ  </t>
  </si>
  <si>
    <t>383</t>
  </si>
  <si>
    <t>Наименование показателей</t>
  </si>
  <si>
    <t>Код отчета</t>
  </si>
  <si>
    <t xml:space="preserve">ПЛАН </t>
  </si>
  <si>
    <t xml:space="preserve">ФАКТ </t>
  </si>
  <si>
    <t>ДОХОДЫ</t>
  </si>
  <si>
    <t>Всего:</t>
  </si>
  <si>
    <t>ФБ</t>
  </si>
  <si>
    <t>ОБ</t>
  </si>
  <si>
    <t>С/Д</t>
  </si>
  <si>
    <t>НАЛОГОВЫЕ И НЕНАЛОГОВЫЕ ДОХОДЫ</t>
  </si>
  <si>
    <t>000 1 00 00000 00 0000 000</t>
  </si>
  <si>
    <t>Налог на прибыль</t>
  </si>
  <si>
    <t>000 1 01 00000 00 0000 000</t>
  </si>
  <si>
    <t>Налог на доходы физических лиц</t>
  </si>
  <si>
    <t>000 1 01 02010 01 0000 110</t>
  </si>
  <si>
    <t>000 1 01 02010 011000 110</t>
  </si>
  <si>
    <t>000 1 01 02010 012000 110</t>
  </si>
  <si>
    <t>000 1 01 02010 013000 110</t>
  </si>
  <si>
    <t>000 1 01 02010 014000 110</t>
  </si>
  <si>
    <t>000 1 01 02020 01 0000 110</t>
  </si>
  <si>
    <t>000 1 01 02020 011000 110</t>
  </si>
  <si>
    <t>000 1 01 02020 012000 110</t>
  </si>
  <si>
    <t>000 1 01 02020 013000 110</t>
  </si>
  <si>
    <t>000 1 01 02020 014000 110</t>
  </si>
  <si>
    <t xml:space="preserve">000 1 01 02030 01 0000 110 </t>
  </si>
  <si>
    <t xml:space="preserve">000 1 01 02030 011000 110 </t>
  </si>
  <si>
    <t xml:space="preserve">000 1 01 02030 012000 110 </t>
  </si>
  <si>
    <t xml:space="preserve">000 1 01 02030 013000 110 </t>
  </si>
  <si>
    <t xml:space="preserve">000 1 01 02080 01 0000 110 </t>
  </si>
  <si>
    <t xml:space="preserve">000 1 01 02080 011000 110 </t>
  </si>
  <si>
    <t xml:space="preserve">000 1 01 02080 012000 110 </t>
  </si>
  <si>
    <t xml:space="preserve">000 1 01 02080 013000 110 </t>
  </si>
  <si>
    <t xml:space="preserve">000 1 01 02130 01 0000 110 </t>
  </si>
  <si>
    <t xml:space="preserve">000 1 01 02130 011000 110 </t>
  </si>
  <si>
    <t xml:space="preserve">000 1 01 02130 012000 110 </t>
  </si>
  <si>
    <t xml:space="preserve">000 1 01 02130 013000 110 </t>
  </si>
  <si>
    <t xml:space="preserve">000 1 01 02140 01 0000 110 </t>
  </si>
  <si>
    <t xml:space="preserve">000 1 01 02140 011000 110 </t>
  </si>
  <si>
    <t xml:space="preserve">000 1 01 02140 012000 110 </t>
  </si>
  <si>
    <t xml:space="preserve">000 1 01 02140 013000 110 </t>
  </si>
  <si>
    <t xml:space="preserve">Акцизы </t>
  </si>
  <si>
    <t>000 1 03 00000 00 0000 000</t>
  </si>
  <si>
    <t>000 1 03 02230 01 0000 110</t>
  </si>
  <si>
    <t>000 1 03 02240 01 0000 110</t>
  </si>
  <si>
    <t>000 1 03 02250 01 0000 110</t>
  </si>
  <si>
    <t>000 1 03 02260 01 0000 110</t>
  </si>
  <si>
    <t>Единый сельхоз налог</t>
  </si>
  <si>
    <t>000 1 05 00000 00 0000 000</t>
  </si>
  <si>
    <t>000 1 05 03010 011000 110</t>
  </si>
  <si>
    <t>000 1 05 03010 012000 110</t>
  </si>
  <si>
    <t>000 1 05 03010 014000 110</t>
  </si>
  <si>
    <t>Налоги на имущество</t>
  </si>
  <si>
    <t>000 1 06 00000 00 0000 000</t>
  </si>
  <si>
    <t>Налог на имущество физических лиц</t>
  </si>
  <si>
    <t>000 1 06 01030 10 0000 110</t>
  </si>
  <si>
    <t>000 1 06 01030 10 1000 110</t>
  </si>
  <si>
    <t>000 1 06 01030 10 2000 110</t>
  </si>
  <si>
    <t>000 1 06 01030 10 4000 110</t>
  </si>
  <si>
    <t>000 1 06 01030 13 0000 110</t>
  </si>
  <si>
    <t>000 1 06 01030 13 1000 110</t>
  </si>
  <si>
    <t>000 1 06 01030 13 2000 110</t>
  </si>
  <si>
    <t>Земельный налог с организаций</t>
  </si>
  <si>
    <t>000 1 06 06033 10 0000 110</t>
  </si>
  <si>
    <t>000 1 06 06033 10 1000 110</t>
  </si>
  <si>
    <t>000 1 06 06033 10 2000 110</t>
  </si>
  <si>
    <t>000 1 06 06033 10 3000 110</t>
  </si>
  <si>
    <t>000 1 06 06033 13 0000 110</t>
  </si>
  <si>
    <t>000 1 06 06033 13 1000 110</t>
  </si>
  <si>
    <t>000 1 06 06033 13 2000 110</t>
  </si>
  <si>
    <t>000 1 06 06033 13 3000 110</t>
  </si>
  <si>
    <t>Земельный налог с физических лиц</t>
  </si>
  <si>
    <t>000 1 06 06043 10 0000 110</t>
  </si>
  <si>
    <t>000 1 06 06043 10 1000 110</t>
  </si>
  <si>
    <t>000 1 06 06043 10 2000 110</t>
  </si>
  <si>
    <t>000 1 06 06043 10 3000 110</t>
  </si>
  <si>
    <t>000 1 06 06043 10 4000 110</t>
  </si>
  <si>
    <t>000 1 06 06043 13 0000 110</t>
  </si>
  <si>
    <t>000 1 06 06043 13 1000 110</t>
  </si>
  <si>
    <t>000 1 06 06043 13 2000 110</t>
  </si>
  <si>
    <t>000 1 06 06043 13 3000 110</t>
  </si>
  <si>
    <t>000 1 06 06043 13 4000 110</t>
  </si>
  <si>
    <t>Государственная пошлина</t>
  </si>
  <si>
    <t>000 1 08 00000 00 0000 000</t>
  </si>
  <si>
    <t>000 1 08 04020 01 1000 110</t>
  </si>
  <si>
    <t>000 1 08 07175 01 1000 110</t>
  </si>
  <si>
    <t>Задолженность по отменен. налогам</t>
  </si>
  <si>
    <t>000 1 09 00000 00 0000 000</t>
  </si>
  <si>
    <t>000 1 09 00000 10 0000 000</t>
  </si>
  <si>
    <t>000 1 09 04053 10 1000 110</t>
  </si>
  <si>
    <t>000 1 09 04053 10 2000 110</t>
  </si>
  <si>
    <t>000 1 09 04053 10 3000 110</t>
  </si>
  <si>
    <t>000 1 09 04053 10 4000 110</t>
  </si>
  <si>
    <t>000 1 09 00000 13 0000 000</t>
  </si>
  <si>
    <t>000 1 09 04053 13 1000 110</t>
  </si>
  <si>
    <t>000 1 09 04053 13 2000 110</t>
  </si>
  <si>
    <t>Доходы от использования имущества</t>
  </si>
  <si>
    <t>000 1 11 00000 00 0000 000</t>
  </si>
  <si>
    <t>Доходы в виде арендной платы за земельные участки до разграничения</t>
  </si>
  <si>
    <t>000 1 11 05013 13 0000 120</t>
  </si>
  <si>
    <t>Доходы в виде арендной платы за земельные участки в гран.пос-й</t>
  </si>
  <si>
    <t>000 1 11 05025 10 0000 120</t>
  </si>
  <si>
    <t>000 1 11 05025 13 0000 120</t>
  </si>
  <si>
    <t xml:space="preserve">Доходы от сдачи в аренду имущества, находящ.в управ. органов  поселений </t>
  </si>
  <si>
    <t>000 1 11 05035 10 0000 120</t>
  </si>
  <si>
    <t>000 1 11 05035 13 0000 120</t>
  </si>
  <si>
    <t>Доходы от перечис.части прибыли гос.и мун.унитарных предприятий</t>
  </si>
  <si>
    <t>000 1 11 07015 13 0000 120</t>
  </si>
  <si>
    <t>Прочие поступления от использов.имущества, находящегося в собственности поселен.</t>
  </si>
  <si>
    <t>000 1 11 09045 10 0000 120</t>
  </si>
  <si>
    <t>000 1 11 09045 13 0000 120</t>
  </si>
  <si>
    <t>Доходы бюджетов поселений от оказания платных услуг</t>
  </si>
  <si>
    <t>000 1 13 00000 00 0000 000</t>
  </si>
  <si>
    <t>Доходы бюдж. посел. от оказ. платных услуг</t>
  </si>
  <si>
    <t xml:space="preserve">000 1 13 01995 10 0000 130 </t>
  </si>
  <si>
    <t xml:space="preserve">000 1 13 01995 13 0000 130 </t>
  </si>
  <si>
    <t xml:space="preserve">000 1 13 02065 10 0000 130 </t>
  </si>
  <si>
    <t xml:space="preserve">000 1 13 02065 13 0000 130 </t>
  </si>
  <si>
    <t xml:space="preserve">000 1 13 02995 10 0000 130 </t>
  </si>
  <si>
    <t xml:space="preserve">000 1 13 02995 13 0000 130 </t>
  </si>
  <si>
    <t>Доходы от продажи материальных и нематериальных активов</t>
  </si>
  <si>
    <t>000 1 14 00000 00 0000 000</t>
  </si>
  <si>
    <t>Доходы от реализации имущества гос.мун.соб.</t>
  </si>
  <si>
    <t>000 1 14 02052 10 0000 410</t>
  </si>
  <si>
    <t>000 1 14 02052 13 0000 410</t>
  </si>
  <si>
    <t>Доходы от продажи земельных участков</t>
  </si>
  <si>
    <t>000 1 14 06025 10 0000 430</t>
  </si>
  <si>
    <t>000 1 14 06025 13 0000 430</t>
  </si>
  <si>
    <t>000 1 14 06013 13 0000 430</t>
  </si>
  <si>
    <t>Штрафы, санкции, возмещение ущерба</t>
  </si>
  <si>
    <t>000 1 16 00000 00 0000 000</t>
  </si>
  <si>
    <t>000 1 16 33050 10 0000 140</t>
  </si>
  <si>
    <t>000 1 16 33050 13 0000 140</t>
  </si>
  <si>
    <t>000 1  16 10123 01 0000 140</t>
  </si>
  <si>
    <t>000 1 16 02020 02 0000 140</t>
  </si>
  <si>
    <t>000 1 16 07090 10 0000 140</t>
  </si>
  <si>
    <t>Прочие неналоговые доходы</t>
  </si>
  <si>
    <t>000 1 17 00000 00 0000 000</t>
  </si>
  <si>
    <t>Инициативные платежи, зачисл. в бюджет сельких поселений</t>
  </si>
  <si>
    <t>000 1 17 15030 10 0000 150</t>
  </si>
  <si>
    <t>Невыясненные поступления</t>
  </si>
  <si>
    <t>000 1 17 01050 10 0000 180</t>
  </si>
  <si>
    <t>000 1 17 01050 13 0000 180</t>
  </si>
  <si>
    <t>000 1 17 05050 10 0000 180</t>
  </si>
  <si>
    <t>000 1 17 05050 13 0000 180</t>
  </si>
  <si>
    <t>БЕЗВОЗМЕЗДНЫЕ ПОСТУПЛЕНИЯ</t>
  </si>
  <si>
    <t>000 2 00 00000 00 0000 000</t>
  </si>
  <si>
    <t>000 2 02 00000 00 0000 000</t>
  </si>
  <si>
    <t>Дотации на выравнивание бюджетной обеспеченности</t>
  </si>
  <si>
    <t>000 2 02 15001 00 0000 150</t>
  </si>
  <si>
    <t>Дотации на выравнивание</t>
  </si>
  <si>
    <t>000 2 02 15001 10 0000 150</t>
  </si>
  <si>
    <t>000 2 02 15001 13 0000 150</t>
  </si>
  <si>
    <t>000 202 16001 100 0000 150</t>
  </si>
  <si>
    <t>Субсидии бюджетам</t>
  </si>
  <si>
    <t>000 2 02 20000 00 0000 150</t>
  </si>
  <si>
    <t>Субсидии на капит. вложения в объекты мун.собствен.в рамках развит.транспортной инфраструктуры</t>
  </si>
  <si>
    <t>000 2 02 27372 00 0000 150</t>
  </si>
  <si>
    <t xml:space="preserve">Субсидия на </t>
  </si>
  <si>
    <t>000 2 02 27372 10 0000 150</t>
  </si>
  <si>
    <t>Прочие субсидии</t>
  </si>
  <si>
    <t>000 2 02 29999 00 0000 150</t>
  </si>
  <si>
    <t>000 2 02 29999 10 0000 150</t>
  </si>
  <si>
    <t>000 2 02 29999 13 0000 150</t>
  </si>
  <si>
    <t>Субсидии на капитальное строительство</t>
  </si>
  <si>
    <t>000 2 02 20077 00 0000 150</t>
  </si>
  <si>
    <t>000 2 02 20077 10 0000 150</t>
  </si>
  <si>
    <t>000 2 02 20077 13 0000 150</t>
  </si>
  <si>
    <t>Субвенция на осуществление воинского учета</t>
  </si>
  <si>
    <t>000 2 02 35118 10 0000 150</t>
  </si>
  <si>
    <t>Иные межбюджетные трансферты</t>
  </si>
  <si>
    <t>000 2 02 40000 00 0000 150</t>
  </si>
  <si>
    <t>Межбюджетные трансферты (дорожный фонд)</t>
  </si>
  <si>
    <t>000 2 02 40014 10 0000 150</t>
  </si>
  <si>
    <t>Межбюджетные трансферты (в части предоставления финансовой поддержки)</t>
  </si>
  <si>
    <t>000 2 02 49999 10 0000 150</t>
  </si>
  <si>
    <t>Межбюджетные трансферты (в части поддержки мер по обеспечению сбалансированности бюджетов поселений)</t>
  </si>
  <si>
    <t>Межбюджетные трансферты (депут,грант)</t>
  </si>
  <si>
    <t>Межбюджетные трансферты (депутатские)</t>
  </si>
  <si>
    <t>000 2 02 49999 13 0000 150</t>
  </si>
  <si>
    <t>Межбюджетные трансферты (поддержка отрасли культуры)</t>
  </si>
  <si>
    <t>Межбюджетные трансферты (занятость</t>
  </si>
  <si>
    <t>Межбюджетные трансферты (генплан)</t>
  </si>
  <si>
    <t>Межбюджетные трансферты (Улич осв</t>
  </si>
  <si>
    <t>Межбюджетные трансферты (кап влож</t>
  </si>
  <si>
    <t>Межбюджетные трансферты (</t>
  </si>
  <si>
    <t>Прочие безвозмездные поступления</t>
  </si>
  <si>
    <t>000 2 07 00000 00 0000 000</t>
  </si>
  <si>
    <t>000 2 07 05020 10 0000 150</t>
  </si>
  <si>
    <t>000 2 07 05020 13 0000 150</t>
  </si>
  <si>
    <t>000 2 07 05030 10 0000 150</t>
  </si>
  <si>
    <t>000 2 07 05030 13 0000 150</t>
  </si>
  <si>
    <t>Возврат остатков межбюджетных трасфертов прошлых лет</t>
  </si>
  <si>
    <t>000 2 19 00000 00 0000 000</t>
  </si>
  <si>
    <t>ВСЕГО ДОХОДОВ</t>
  </si>
  <si>
    <t>000 8 90 00000 00 0000 000</t>
  </si>
  <si>
    <t>Расходы</t>
  </si>
  <si>
    <t>Итого:</t>
  </si>
  <si>
    <t>ОБЩЕГОСУДАРСТВЕННЫЕ ВОПРОСЫ</t>
  </si>
  <si>
    <t xml:space="preserve">    01 00   </t>
  </si>
  <si>
    <t>Органы власти</t>
  </si>
  <si>
    <t>01 02+ 01 04</t>
  </si>
  <si>
    <t>01 02</t>
  </si>
  <si>
    <t>Глава администрации</t>
  </si>
  <si>
    <t xml:space="preserve">    01 02    210</t>
  </si>
  <si>
    <t>- заработная плата</t>
  </si>
  <si>
    <t>01 02 0110192020 121 211</t>
  </si>
  <si>
    <t>начисл</t>
  </si>
  <si>
    <t>больн</t>
  </si>
  <si>
    <t xml:space="preserve"> 01 02 0110192020 121 266</t>
  </si>
  <si>
    <t>- прочие выплаты</t>
  </si>
  <si>
    <t xml:space="preserve"> 01 02 0110192020 122 212</t>
  </si>
  <si>
    <t>- начисления</t>
  </si>
  <si>
    <t xml:space="preserve"> 01 02 0110192020 129 213</t>
  </si>
  <si>
    <t>Функционирование высших органов власти местных администраций</t>
  </si>
  <si>
    <t xml:space="preserve">    01 04   </t>
  </si>
  <si>
    <t>Оплата труда и начисления на выплаты по оплате труда</t>
  </si>
  <si>
    <t xml:space="preserve">    01 04   210</t>
  </si>
  <si>
    <t>- заработная плата в т.ч</t>
  </si>
  <si>
    <t>01 04 0110292010 121 211</t>
  </si>
  <si>
    <t>муницип</t>
  </si>
  <si>
    <t>неотносящ</t>
  </si>
  <si>
    <t>начис  муниципальные служащие</t>
  </si>
  <si>
    <t xml:space="preserve">  начисл.относящ. к муницип. служ.</t>
  </si>
  <si>
    <t xml:space="preserve"> прочие выплаты  (суточные)</t>
  </si>
  <si>
    <t xml:space="preserve"> 01 04 0110292010 122 212</t>
  </si>
  <si>
    <t xml:space="preserve">  муниципальные служащие</t>
  </si>
  <si>
    <t xml:space="preserve">  не относящиеся к муниц. служащим</t>
  </si>
  <si>
    <t xml:space="preserve">- начисления на оплату труда в т.ч. </t>
  </si>
  <si>
    <t xml:space="preserve"> 01 04 0110292010 129 213</t>
  </si>
  <si>
    <t xml:space="preserve">  начис муниц</t>
  </si>
  <si>
    <t xml:space="preserve"> начисл не относ. к муницип</t>
  </si>
  <si>
    <t>Приобретение услуг</t>
  </si>
  <si>
    <t xml:space="preserve">    01 04   220</t>
  </si>
  <si>
    <t>услуги связи</t>
  </si>
  <si>
    <t>01 04 0110292010 244 221</t>
  </si>
  <si>
    <t>транспорт. услуги</t>
  </si>
  <si>
    <t xml:space="preserve"> 01 04 0110292010 244 222</t>
  </si>
  <si>
    <t>транспортные услуги</t>
  </si>
  <si>
    <t xml:space="preserve"> 01 04 010292010 244 222</t>
  </si>
  <si>
    <t>коммунальные услуги, в т.ч.</t>
  </si>
  <si>
    <t>01 04 0110292010 __  223</t>
  </si>
  <si>
    <t xml:space="preserve"> отопление т/эн</t>
  </si>
  <si>
    <t xml:space="preserve">  отопление э/эн</t>
  </si>
  <si>
    <t xml:space="preserve">   эл.энергия</t>
  </si>
  <si>
    <t xml:space="preserve">   вода</t>
  </si>
  <si>
    <t xml:space="preserve">   газ</t>
  </si>
  <si>
    <t>уголь</t>
  </si>
  <si>
    <t>вывоз жидкий бытовых отходов</t>
  </si>
  <si>
    <t xml:space="preserve">   з/плата кочегарам</t>
  </si>
  <si>
    <t>арендная плата за польз-е имущ.</t>
  </si>
  <si>
    <t xml:space="preserve"> 01 04     224</t>
  </si>
  <si>
    <t xml:space="preserve"> услуги по содержанию имущества</t>
  </si>
  <si>
    <t>0104      225</t>
  </si>
  <si>
    <t xml:space="preserve"> капитальный ремонт</t>
  </si>
  <si>
    <t xml:space="preserve"> текущий ремонт</t>
  </si>
  <si>
    <t xml:space="preserve">   техническое обслуживание оборудования</t>
  </si>
  <si>
    <t xml:space="preserve"> содержание имущества</t>
  </si>
  <si>
    <t xml:space="preserve">   тех.осмотр автомобиля</t>
  </si>
  <si>
    <t xml:space="preserve">   з/плата</t>
  </si>
  <si>
    <t xml:space="preserve"> противопож. мероприятия</t>
  </si>
  <si>
    <t>прочее</t>
  </si>
  <si>
    <t>- прочие услуги в т.ч.</t>
  </si>
  <si>
    <t xml:space="preserve"> 01 04   226</t>
  </si>
  <si>
    <t xml:space="preserve">   проектно-сметная документация</t>
  </si>
  <si>
    <t xml:space="preserve">   пожарная сигнализация</t>
  </si>
  <si>
    <t>чс</t>
  </si>
  <si>
    <t xml:space="preserve">   территориальное планирование</t>
  </si>
  <si>
    <t>проезд</t>
  </si>
  <si>
    <t xml:space="preserve">   присоед.к сетям инжен.технич.обеспечения</t>
  </si>
  <si>
    <t xml:space="preserve">   монтажные работы</t>
  </si>
  <si>
    <t xml:space="preserve">   информационные технологии (программы)</t>
  </si>
  <si>
    <t xml:space="preserve">   информационные технологии (услуги)</t>
  </si>
  <si>
    <t xml:space="preserve">   подписка</t>
  </si>
  <si>
    <t xml:space="preserve">   публикация</t>
  </si>
  <si>
    <t xml:space="preserve">   найм жилых помещений</t>
  </si>
  <si>
    <t>010400000122 226</t>
  </si>
  <si>
    <t>010400000000244226</t>
  </si>
  <si>
    <t xml:space="preserve">   культмероприятия</t>
  </si>
  <si>
    <t xml:space="preserve">   оплата юридических и нотариальных услуг</t>
  </si>
  <si>
    <t xml:space="preserve">   повышение квалификации</t>
  </si>
  <si>
    <t xml:space="preserve">   другие расходы</t>
  </si>
  <si>
    <t>01 04       227</t>
  </si>
  <si>
    <t>Страхование</t>
  </si>
  <si>
    <t>01 04 000000 244227</t>
  </si>
  <si>
    <t>01 04    260</t>
  </si>
  <si>
    <t>план</t>
  </si>
  <si>
    <t>факт</t>
  </si>
  <si>
    <t>Соц пособие(Выходн пособие,больнич.)</t>
  </si>
  <si>
    <t>0104000000121266</t>
  </si>
  <si>
    <t>мун-</t>
  </si>
  <si>
    <t>неот</t>
  </si>
  <si>
    <t>неот-</t>
  </si>
  <si>
    <t>Соц.пособие(выходн пособие)</t>
  </si>
  <si>
    <t>0104 011029201 321 264</t>
  </si>
  <si>
    <t>Прочие расходы, в т.ч.</t>
  </si>
  <si>
    <t xml:space="preserve">   01 04   290</t>
  </si>
  <si>
    <t xml:space="preserve">   уплата  налога на землю </t>
  </si>
  <si>
    <t>01 04 0000000851 291</t>
  </si>
  <si>
    <t xml:space="preserve">   уплата налога на имущество</t>
  </si>
  <si>
    <t>01 04 0110292010 851 291</t>
  </si>
  <si>
    <t xml:space="preserve">   госпошлина </t>
  </si>
  <si>
    <t xml:space="preserve">   01 04 000000 852 291</t>
  </si>
  <si>
    <t xml:space="preserve">   уплата прочих сборов и платежей</t>
  </si>
  <si>
    <t>0104000000000852291</t>
  </si>
  <si>
    <t xml:space="preserve"> уплата штрафов и пеней</t>
  </si>
  <si>
    <t xml:space="preserve">   01 04 0000000853 292</t>
  </si>
  <si>
    <t xml:space="preserve">   членские взносы</t>
  </si>
  <si>
    <t xml:space="preserve">   01 04 0110292010 853 297</t>
  </si>
  <si>
    <t>0104 00000 831296</t>
  </si>
  <si>
    <t>Поступление нефинансовых активов</t>
  </si>
  <si>
    <t xml:space="preserve">   01 04  300</t>
  </si>
  <si>
    <t>01 04 310</t>
  </si>
  <si>
    <t xml:space="preserve"> увеличение стоимости основных средств </t>
  </si>
  <si>
    <t xml:space="preserve">   01 04 0000000244 310</t>
  </si>
  <si>
    <t xml:space="preserve"> строительство</t>
  </si>
  <si>
    <t xml:space="preserve"> приобретение транспорта</t>
  </si>
  <si>
    <t xml:space="preserve">   компьют. оборудование</t>
  </si>
  <si>
    <t>0104  242 310</t>
  </si>
  <si>
    <t xml:space="preserve">   мебель</t>
  </si>
  <si>
    <t xml:space="preserve">   оборудование</t>
  </si>
  <si>
    <t xml:space="preserve">   хоз. инвентарь</t>
  </si>
  <si>
    <t xml:space="preserve"> увеличение стоимости матер. запасов</t>
  </si>
  <si>
    <t xml:space="preserve">   01 04       340</t>
  </si>
  <si>
    <t xml:space="preserve">   ГСМ</t>
  </si>
  <si>
    <t>01 04 00000244343</t>
  </si>
  <si>
    <t xml:space="preserve"> котельно-печное топливо</t>
  </si>
  <si>
    <t xml:space="preserve"> строительные материалы</t>
  </si>
  <si>
    <t>01 04 0000244344</t>
  </si>
  <si>
    <t xml:space="preserve">  мягкий инвентарь</t>
  </si>
  <si>
    <t xml:space="preserve">  запасные части</t>
  </si>
  <si>
    <t>0104 0110292010 244 346</t>
  </si>
  <si>
    <t xml:space="preserve">  хоз. и канц. товары</t>
  </si>
  <si>
    <t>комплектующие для пк</t>
  </si>
  <si>
    <t>0104000244347</t>
  </si>
  <si>
    <t>сувенирная продукция</t>
  </si>
  <si>
    <t>0104000244349</t>
  </si>
  <si>
    <t>01 07</t>
  </si>
  <si>
    <t>Проведение выборов депут</t>
  </si>
  <si>
    <t xml:space="preserve">   01 07 011 090200 244</t>
  </si>
  <si>
    <t>Проведение выборов глава</t>
  </si>
  <si>
    <t xml:space="preserve">   01 07 00000880 297</t>
  </si>
  <si>
    <t xml:space="preserve">Проведение выборов </t>
  </si>
  <si>
    <t>01070000244226</t>
  </si>
  <si>
    <t xml:space="preserve">01 11 </t>
  </si>
  <si>
    <t>Резервный фонд</t>
  </si>
  <si>
    <t xml:space="preserve">   01 11 000000870 297</t>
  </si>
  <si>
    <t xml:space="preserve">01 13 </t>
  </si>
  <si>
    <t>Общегосударственные вопросы</t>
  </si>
  <si>
    <t xml:space="preserve">   01 13 00000000244 226</t>
  </si>
  <si>
    <t>хоз.расходы</t>
  </si>
  <si>
    <t>01 13 000 244 346</t>
  </si>
  <si>
    <t xml:space="preserve">   01 13 0000831 296(297)</t>
  </si>
  <si>
    <t>01130000000853295</t>
  </si>
  <si>
    <t>01130000000853296</t>
  </si>
  <si>
    <t>Межбюджетные трансферты</t>
  </si>
  <si>
    <t>0113 0110390160 540 251</t>
  </si>
  <si>
    <t>МОБИЛИЗАЦИОННАЯ ПОДГОТОВКА</t>
  </si>
  <si>
    <t xml:space="preserve">   02 03 </t>
  </si>
  <si>
    <t>Опл. труда и начисления на оплату труда</t>
  </si>
  <si>
    <t xml:space="preserve">   02 03   210</t>
  </si>
  <si>
    <t>02 03 0120151180 121 211</t>
  </si>
  <si>
    <t>02 03 0120151180 129 213</t>
  </si>
  <si>
    <t xml:space="preserve">   02 03   220</t>
  </si>
  <si>
    <t>- услуги связи</t>
  </si>
  <si>
    <t xml:space="preserve">   02 03 000000244 221</t>
  </si>
  <si>
    <t xml:space="preserve">     0203 00000244 222</t>
  </si>
  <si>
    <t xml:space="preserve">     02 03 0000122 222</t>
  </si>
  <si>
    <t>- коммунальные услуги, в т.ч.</t>
  </si>
  <si>
    <t xml:space="preserve">   02 03 0125118244 223</t>
  </si>
  <si>
    <t xml:space="preserve">   отопление т/эн</t>
  </si>
  <si>
    <t xml:space="preserve">   отопление э/эн</t>
  </si>
  <si>
    <t>-арендная плата за польз-е имущ.</t>
  </si>
  <si>
    <t xml:space="preserve">   02 03 000244 224</t>
  </si>
  <si>
    <t xml:space="preserve">  содержание имущества</t>
  </si>
  <si>
    <t xml:space="preserve">   02 03 00244 225</t>
  </si>
  <si>
    <t xml:space="preserve">   02 03 0000244 226</t>
  </si>
  <si>
    <t>компенсация за проезд</t>
  </si>
  <si>
    <t>плакаты</t>
  </si>
  <si>
    <t xml:space="preserve">   02 03   300</t>
  </si>
  <si>
    <t xml:space="preserve">   02 03 000244 310</t>
  </si>
  <si>
    <t xml:space="preserve">   компьютерное оборудование</t>
  </si>
  <si>
    <t xml:space="preserve"> увеличение стоимости матер. запас.</t>
  </si>
  <si>
    <t>02030000244340</t>
  </si>
  <si>
    <t xml:space="preserve">  строительные материалы</t>
  </si>
  <si>
    <t>НАЦИОНАЛЬНАЯ БЕЗОПАСНОСТЬ И ПРАВООХРАНИТЕЛЬНАЯ ДЕЯТЕЛЬНОСТЬ</t>
  </si>
  <si>
    <t xml:space="preserve">    03 00   </t>
  </si>
  <si>
    <t>Предупреждение и ликвидация ЧС</t>
  </si>
  <si>
    <t xml:space="preserve">  03 09    241</t>
  </si>
  <si>
    <t xml:space="preserve">   03 09 00001811 241</t>
  </si>
  <si>
    <t>03090000611241</t>
  </si>
  <si>
    <t>03090000612241</t>
  </si>
  <si>
    <t xml:space="preserve">03 10 </t>
  </si>
  <si>
    <t>Защита населения и территории от чрезвычайных ситуаций природного и техногенного характера, пожарная безопасность</t>
  </si>
  <si>
    <t>03100000633246</t>
  </si>
  <si>
    <t>Защита населения и территории от чрезвычайных ситуаций природного и техногенного характера, пожарная безопасность(ранцы)</t>
  </si>
  <si>
    <t>03 10    244  310</t>
  </si>
  <si>
    <t>НАЦИОНАЛЬНАЯ  ЭКОНОМИКА</t>
  </si>
  <si>
    <t xml:space="preserve">   04 00   </t>
  </si>
  <si>
    <t>Общеэкономические вопросы</t>
  </si>
  <si>
    <t>0401</t>
  </si>
  <si>
    <t>Содействие занятости</t>
  </si>
  <si>
    <t>область</t>
  </si>
  <si>
    <t>0401000078430244226</t>
  </si>
  <si>
    <t>софинансирование</t>
  </si>
  <si>
    <t>04010000244226</t>
  </si>
  <si>
    <t>Дорожный фонд</t>
  </si>
  <si>
    <t>0409</t>
  </si>
  <si>
    <t>уличное освещение</t>
  </si>
  <si>
    <t>04 09    223</t>
  </si>
  <si>
    <t>04090000002  47223</t>
  </si>
  <si>
    <t xml:space="preserve">   04 09    225</t>
  </si>
  <si>
    <t>-  ремонт дорог субсидия</t>
  </si>
  <si>
    <t xml:space="preserve">   04 09 01301s8850244 225</t>
  </si>
  <si>
    <t>- кап ремонт дорог субсидия</t>
  </si>
  <si>
    <t xml:space="preserve">   04 09 01301s8850243 225</t>
  </si>
  <si>
    <t>ремонт дорог инициат бюджетир</t>
  </si>
  <si>
    <t>0409000008910244225</t>
  </si>
  <si>
    <t>040900000s8910244225</t>
  </si>
  <si>
    <t>- текущий ремонт дорог(внебюдж)</t>
  </si>
  <si>
    <t>040900000244225</t>
  </si>
  <si>
    <t>- содержание дорог(акцизы)</t>
  </si>
  <si>
    <t>04 09 0130190060 244 225</t>
  </si>
  <si>
    <t>0409   226</t>
  </si>
  <si>
    <t>стройконтроль</t>
  </si>
  <si>
    <t>04090000244226</t>
  </si>
  <si>
    <t>040900000000414228</t>
  </si>
  <si>
    <t>04 09 310</t>
  </si>
  <si>
    <t xml:space="preserve">строит дорог </t>
  </si>
  <si>
    <t>04090000414310</t>
  </si>
  <si>
    <t>приобретен.контейн.</t>
  </si>
  <si>
    <t>04090000244310</t>
  </si>
  <si>
    <t>0409  340</t>
  </si>
  <si>
    <t>гсм</t>
  </si>
  <si>
    <t>0409  000 346</t>
  </si>
  <si>
    <t xml:space="preserve">   04 09    241</t>
  </si>
  <si>
    <t>-содержание дорог</t>
  </si>
  <si>
    <t>04090000811241</t>
  </si>
  <si>
    <t>040900008611241</t>
  </si>
  <si>
    <t>040900008612241</t>
  </si>
  <si>
    <t>Другие вопросы в области нац.экономики</t>
  </si>
  <si>
    <t xml:space="preserve">   04 12  </t>
  </si>
  <si>
    <t>прочие расходы, в т.ч.</t>
  </si>
  <si>
    <t xml:space="preserve">   04 12   226</t>
  </si>
  <si>
    <t xml:space="preserve">   04 12 000000244 226 </t>
  </si>
  <si>
    <t>присоед к инженер. Сетям(проектно-сметная)</t>
  </si>
  <si>
    <t>041200000044226</t>
  </si>
  <si>
    <t xml:space="preserve"> мероприятия по землеустр.,межевание</t>
  </si>
  <si>
    <t>041200000000244226</t>
  </si>
  <si>
    <t xml:space="preserve">мероприятия по градостроительной деятельности  </t>
  </si>
  <si>
    <t>0412 01501S8460 244226</t>
  </si>
  <si>
    <t>04 12 228</t>
  </si>
  <si>
    <t>04 12 0000000414 228</t>
  </si>
  <si>
    <t>0412 241</t>
  </si>
  <si>
    <t>04120000000611241</t>
  </si>
  <si>
    <t xml:space="preserve">   увеличение стоимости основных средств</t>
  </si>
  <si>
    <t xml:space="preserve">   04 12    310</t>
  </si>
  <si>
    <t xml:space="preserve">   газификация</t>
  </si>
  <si>
    <t xml:space="preserve">   04 12 0509101414 310</t>
  </si>
  <si>
    <t>04 12 0000000244310</t>
  </si>
  <si>
    <t>ЖИЛИЩНО-КОММУН. ХОЗЯЙСТВО</t>
  </si>
  <si>
    <t xml:space="preserve">   05 00  </t>
  </si>
  <si>
    <t>Жилищное хозяйство</t>
  </si>
  <si>
    <t xml:space="preserve">   05 01   </t>
  </si>
  <si>
    <t>содержание имущества, в т.ч.</t>
  </si>
  <si>
    <t xml:space="preserve">   05 01   225</t>
  </si>
  <si>
    <t>ремонт жил.фонда</t>
  </si>
  <si>
    <t xml:space="preserve">   05 01 000000244 225</t>
  </si>
  <si>
    <t>безвозмездные перечисления  в т.ч.</t>
  </si>
  <si>
    <t xml:space="preserve">   05 01   240</t>
  </si>
  <si>
    <t>050100000612241</t>
  </si>
  <si>
    <t>050100000611241</t>
  </si>
  <si>
    <t>увеличение стоимости основных средств</t>
  </si>
  <si>
    <t xml:space="preserve">   05 01 310</t>
  </si>
  <si>
    <t>переселение граждан из аварийного жилья</t>
  </si>
  <si>
    <t>05 01 0000000 414 310</t>
  </si>
  <si>
    <t xml:space="preserve">05 02 </t>
  </si>
  <si>
    <t>0502 241</t>
  </si>
  <si>
    <t xml:space="preserve">Приобретение коммун. техники </t>
  </si>
  <si>
    <t>050200000612241</t>
  </si>
  <si>
    <t>0502 225</t>
  </si>
  <si>
    <t>тко</t>
  </si>
  <si>
    <t>0502 000 244 225</t>
  </si>
  <si>
    <t>0502   226</t>
  </si>
  <si>
    <t>0502 244 226</t>
  </si>
  <si>
    <t>0502 310</t>
  </si>
  <si>
    <t>Приобретение  техники</t>
  </si>
  <si>
    <t>050200000244310</t>
  </si>
  <si>
    <t>0502  340</t>
  </si>
  <si>
    <t>Приобретение таблички тко</t>
  </si>
  <si>
    <t>0502  244 346</t>
  </si>
  <si>
    <t>Благоустройство</t>
  </si>
  <si>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  05 03  </t>
    </r>
  </si>
  <si>
    <t>05 03 222</t>
  </si>
  <si>
    <t xml:space="preserve">услуги автотранспорт </t>
  </si>
  <si>
    <t xml:space="preserve">   05 03 00000244 222</t>
  </si>
  <si>
    <t xml:space="preserve">   05 03   223</t>
  </si>
  <si>
    <t>05 03 000000247223</t>
  </si>
  <si>
    <t>уличное освещение программа</t>
  </si>
  <si>
    <t>05 03 01504S8670 247223</t>
  </si>
  <si>
    <t>коммунальные услуги(отопление)</t>
  </si>
  <si>
    <t>05 03 000000244223</t>
  </si>
  <si>
    <t xml:space="preserve">   05 03   225</t>
  </si>
  <si>
    <t>озеленение территории</t>
  </si>
  <si>
    <t xml:space="preserve">   05 03 00000 244 225</t>
  </si>
  <si>
    <t>вывоз мусора</t>
  </si>
  <si>
    <t xml:space="preserve">   05 03 0150290100 244 225</t>
  </si>
  <si>
    <t>ритуальные услуги и сод-е мест захоронения</t>
  </si>
  <si>
    <t xml:space="preserve"> 05 03 0150390120 244 225</t>
  </si>
  <si>
    <t xml:space="preserve">   05 03 0000244 225</t>
  </si>
  <si>
    <t>ремонт памятников иниц бюдж</t>
  </si>
  <si>
    <t>ремонт памятников иниц (внебюдж)</t>
  </si>
  <si>
    <t xml:space="preserve"> уличное освещ инициат бюджет</t>
  </si>
  <si>
    <t>уличное инициатив софинан (внебюдж)</t>
  </si>
  <si>
    <t>Ограждение кладб инициат бюджет</t>
  </si>
  <si>
    <t>Ограждение кладб инициат бюджет(внебюдж)</t>
  </si>
  <si>
    <t>парки содерж рабочего</t>
  </si>
  <si>
    <t xml:space="preserve">прочие мер-я по бл-ву </t>
  </si>
  <si>
    <t xml:space="preserve">   05 03 0150590140 244 225</t>
  </si>
  <si>
    <t>05 03 226</t>
  </si>
  <si>
    <t xml:space="preserve">прочие мер-я по благоустройству </t>
  </si>
  <si>
    <t>05 03 0150590140 244 226</t>
  </si>
  <si>
    <t xml:space="preserve">   05 03 0000244 226</t>
  </si>
  <si>
    <t xml:space="preserve">   05 03   241</t>
  </si>
  <si>
    <t>050300000611241</t>
  </si>
  <si>
    <t>0503000000611241</t>
  </si>
  <si>
    <t>05030000000611241</t>
  </si>
  <si>
    <t>0503000611241</t>
  </si>
  <si>
    <t>0503000612 241</t>
  </si>
  <si>
    <t>благоустройство дворовых территорий</t>
  </si>
  <si>
    <t>050300000612241</t>
  </si>
  <si>
    <t>благоустр кладб</t>
  </si>
  <si>
    <t>05030000000612241</t>
  </si>
  <si>
    <t>формирование городской среды</t>
  </si>
  <si>
    <t>устройство тротуаров</t>
  </si>
  <si>
    <t xml:space="preserve">расходы за счет резервного фонда кмр </t>
  </si>
  <si>
    <t>0503000000811241</t>
  </si>
  <si>
    <t xml:space="preserve">   05 03   310</t>
  </si>
  <si>
    <t>благоустр ФАП</t>
  </si>
  <si>
    <t>05030000044310</t>
  </si>
  <si>
    <t>устройство  тратуаров</t>
  </si>
  <si>
    <t>050300000244310</t>
  </si>
  <si>
    <t>приобретение контейнеров для ТБО</t>
  </si>
  <si>
    <t xml:space="preserve">приобретен оборудования </t>
  </si>
  <si>
    <t xml:space="preserve">   05 03   340</t>
  </si>
  <si>
    <t xml:space="preserve">   05 03 00000244 346</t>
  </si>
  <si>
    <t>рит. услуги и сод-е мест захоронения</t>
  </si>
  <si>
    <t xml:space="preserve">   05 03  0150390120 244 344</t>
  </si>
  <si>
    <t>05 03 0150490130 244 346</t>
  </si>
  <si>
    <t>оборудование(хоз)</t>
  </si>
  <si>
    <t>строит прочее</t>
  </si>
  <si>
    <t>0503000000244344</t>
  </si>
  <si>
    <t xml:space="preserve">   05 03 0150590140 244 346</t>
  </si>
  <si>
    <t xml:space="preserve">Другие вопросы в области ЖКХ </t>
  </si>
  <si>
    <t xml:space="preserve">   05 05</t>
  </si>
  <si>
    <t xml:space="preserve">   05 05 00000244 221</t>
  </si>
  <si>
    <t>- транспортные услуги</t>
  </si>
  <si>
    <t xml:space="preserve">   05 05 00000244 222</t>
  </si>
  <si>
    <t>- коммунальные услуги  в т.ч.</t>
  </si>
  <si>
    <t xml:space="preserve">   05 05 00000247 223</t>
  </si>
  <si>
    <t xml:space="preserve">      электроэнергия</t>
  </si>
  <si>
    <t xml:space="preserve">      газ</t>
  </si>
  <si>
    <t xml:space="preserve">   05 05     225</t>
  </si>
  <si>
    <t>текущий ремонт водоснабжения</t>
  </si>
  <si>
    <t xml:space="preserve">   05 05 0000 244 225</t>
  </si>
  <si>
    <t>текущий ремонт водоотведения</t>
  </si>
  <si>
    <t>текущий ремонт электроснабжения</t>
  </si>
  <si>
    <t>текущий ремонт котельной</t>
  </si>
  <si>
    <t>текущий ремонт теплосетей</t>
  </si>
  <si>
    <t xml:space="preserve">   05 05 0169015244 225</t>
  </si>
  <si>
    <t>ремонт водопров  иниц бюджет</t>
  </si>
  <si>
    <t xml:space="preserve">   05 05 0000000244 225</t>
  </si>
  <si>
    <t>ремонт водопров  иниц бюджет (внебюдж)</t>
  </si>
  <si>
    <t>кап. ремонт водоснабжения</t>
  </si>
  <si>
    <t xml:space="preserve">   05 05 000000243 225</t>
  </si>
  <si>
    <t>кап. ремонт водоотведения</t>
  </si>
  <si>
    <t>кап. ремонт теплоснабжения</t>
  </si>
  <si>
    <t>кап. ремонт электроснабжения</t>
  </si>
  <si>
    <t>прочие расходы(исслед воды)</t>
  </si>
  <si>
    <t>050500000244225</t>
  </si>
  <si>
    <t>- прочие услуги   в т.ч.</t>
  </si>
  <si>
    <t xml:space="preserve">   05 05   226</t>
  </si>
  <si>
    <t>проектно-сметная документ</t>
  </si>
  <si>
    <t>050500000244226</t>
  </si>
  <si>
    <t>монтажные работы</t>
  </si>
  <si>
    <t>0505 228</t>
  </si>
  <si>
    <t>проектно-сметная документация</t>
  </si>
  <si>
    <t>0505000000414228</t>
  </si>
  <si>
    <t xml:space="preserve">ПИР (водоснабжение,..) </t>
  </si>
  <si>
    <t>050500000000414228</t>
  </si>
  <si>
    <t>услуги эксковатора</t>
  </si>
  <si>
    <t>услуги заказчика- застройщика</t>
  </si>
  <si>
    <t>050500000414228</t>
  </si>
  <si>
    <t>0505 251</t>
  </si>
  <si>
    <t>Безвозмезд. перечис. (энергосбереж.)</t>
  </si>
  <si>
    <t>050500000540251</t>
  </si>
  <si>
    <t xml:space="preserve">   05 05   310</t>
  </si>
  <si>
    <t xml:space="preserve">модерниз водоснабж </t>
  </si>
  <si>
    <t>050500000414310</t>
  </si>
  <si>
    <t xml:space="preserve">реконструкция водопровода </t>
  </si>
  <si>
    <t xml:space="preserve">   05 05 000000 414 310</t>
  </si>
  <si>
    <t xml:space="preserve">перебуревание скважины </t>
  </si>
  <si>
    <t>0505000414310</t>
  </si>
  <si>
    <t>приобретение оборудования(на водопроводы, котельн)</t>
  </si>
  <si>
    <t xml:space="preserve">   05 05 00000244 310 </t>
  </si>
  <si>
    <t xml:space="preserve">   05 05   340</t>
  </si>
  <si>
    <t>стройматериалы</t>
  </si>
  <si>
    <t xml:space="preserve">   05 05 00000244 344</t>
  </si>
  <si>
    <t>05050000244343</t>
  </si>
  <si>
    <t>хоз.товары</t>
  </si>
  <si>
    <t xml:space="preserve">   05 05 0000244 346</t>
  </si>
  <si>
    <t>КУЛЬТУРА</t>
  </si>
  <si>
    <t xml:space="preserve">   08 00 </t>
  </si>
  <si>
    <t>Дворцы культуры</t>
  </si>
  <si>
    <t xml:space="preserve">   08 01</t>
  </si>
  <si>
    <t>Оплата труда и начисления на оплату труда</t>
  </si>
  <si>
    <t xml:space="preserve">   08 01   210</t>
  </si>
  <si>
    <t xml:space="preserve">   08 01 000000 111 211</t>
  </si>
  <si>
    <t xml:space="preserve">   08 01 000000112 212</t>
  </si>
  <si>
    <t>- начисления на оплату труда</t>
  </si>
  <si>
    <t>0801000000119213</t>
  </si>
  <si>
    <t>Оплата работ, услуг</t>
  </si>
  <si>
    <t xml:space="preserve">   08 01   220</t>
  </si>
  <si>
    <t xml:space="preserve">   08 01 00000244 221</t>
  </si>
  <si>
    <t>080100000244222</t>
  </si>
  <si>
    <t xml:space="preserve">   08 01 000000244 223</t>
  </si>
  <si>
    <t xml:space="preserve">  отопление т/эн</t>
  </si>
  <si>
    <t xml:space="preserve">  эл. энергия</t>
  </si>
  <si>
    <t xml:space="preserve">  вода</t>
  </si>
  <si>
    <t xml:space="preserve">  газ</t>
  </si>
  <si>
    <t xml:space="preserve">  вывоз жидких бытовых отходов</t>
  </si>
  <si>
    <t xml:space="preserve">  з/плата</t>
  </si>
  <si>
    <t xml:space="preserve"> уголь</t>
  </si>
  <si>
    <t xml:space="preserve"> - услуги по содержанию имущества  в т.ч.</t>
  </si>
  <si>
    <t xml:space="preserve">   08 01   225</t>
  </si>
  <si>
    <t xml:space="preserve"> капитал. ремонт ОБ</t>
  </si>
  <si>
    <t xml:space="preserve">   08 01 00000 243 225</t>
  </si>
  <si>
    <t xml:space="preserve">   текущий ремонт</t>
  </si>
  <si>
    <t xml:space="preserve">   08 01 0000000 244 225</t>
  </si>
  <si>
    <t xml:space="preserve">   текущий ремонт депутат</t>
  </si>
  <si>
    <t>080100000244225</t>
  </si>
  <si>
    <t xml:space="preserve"> техническое обслуж. оборудования</t>
  </si>
  <si>
    <t xml:space="preserve">   содержание имущества</t>
  </si>
  <si>
    <t xml:space="preserve">   противопожарные мероприятия</t>
  </si>
  <si>
    <t xml:space="preserve">   прочие</t>
  </si>
  <si>
    <t xml:space="preserve">   08 01     244 226</t>
  </si>
  <si>
    <t>стройконтроль на дк</t>
  </si>
  <si>
    <t>080100000000243226</t>
  </si>
  <si>
    <t xml:space="preserve">   пожарная сигнализация,вневедом.охрана</t>
  </si>
  <si>
    <t>найм жилых помещ.</t>
  </si>
  <si>
    <t>оплата юрид. и нотариальных услуг</t>
  </si>
  <si>
    <t>0801  227</t>
  </si>
  <si>
    <t>страхование</t>
  </si>
  <si>
    <t>0801000000244227</t>
  </si>
  <si>
    <t>0801  251</t>
  </si>
  <si>
    <t>Безвозмездные перечисления</t>
  </si>
  <si>
    <t xml:space="preserve">   08 01 000000540 251</t>
  </si>
  <si>
    <t>08 01 266</t>
  </si>
  <si>
    <t>Соц. обеспечение  (3 дня больнич)</t>
  </si>
  <si>
    <t xml:space="preserve">   08 01  111 266</t>
  </si>
  <si>
    <t>Прочие расходы  в т.ч.</t>
  </si>
  <si>
    <t xml:space="preserve">   08 01   290</t>
  </si>
  <si>
    <t xml:space="preserve"> уплата  налога на землю </t>
  </si>
  <si>
    <t xml:space="preserve">   08 01 00000851 291</t>
  </si>
  <si>
    <t>уплата налога на имущество</t>
  </si>
  <si>
    <t xml:space="preserve">   08 01 0170059851 291</t>
  </si>
  <si>
    <t xml:space="preserve"> госпошлина </t>
  </si>
  <si>
    <t xml:space="preserve">   08 01 0000852 291</t>
  </si>
  <si>
    <t xml:space="preserve"> уплата прочих сборов и платежей</t>
  </si>
  <si>
    <t xml:space="preserve">   08 01 0000853 292</t>
  </si>
  <si>
    <t xml:space="preserve">  членские взносы</t>
  </si>
  <si>
    <t xml:space="preserve">   08 01 000853 297</t>
  </si>
  <si>
    <t>гранты</t>
  </si>
  <si>
    <t>080100000350296</t>
  </si>
  <si>
    <t xml:space="preserve">штраф </t>
  </si>
  <si>
    <t>08010000853295</t>
  </si>
  <si>
    <t xml:space="preserve">   другие расходы компен за задерж з/пл </t>
  </si>
  <si>
    <t xml:space="preserve">   08 01 000853 296</t>
  </si>
  <si>
    <t xml:space="preserve">Поступление нефинансовых активов </t>
  </si>
  <si>
    <t xml:space="preserve">   08 01   300</t>
  </si>
  <si>
    <t xml:space="preserve"> увеличение стоимости основных средств  </t>
  </si>
  <si>
    <t xml:space="preserve">   08 01  244 310</t>
  </si>
  <si>
    <t xml:space="preserve">   строительство</t>
  </si>
  <si>
    <t>0801000000244310</t>
  </si>
  <si>
    <t xml:space="preserve">   реконструкция</t>
  </si>
  <si>
    <t>0801000000242310</t>
  </si>
  <si>
    <t>музыкальное оборудование</t>
  </si>
  <si>
    <t xml:space="preserve">увеличение стоимости матер. запасов </t>
  </si>
  <si>
    <t xml:space="preserve">   08 01    244 340</t>
  </si>
  <si>
    <t>08010000244343</t>
  </si>
  <si>
    <t xml:space="preserve">   котельно-печное топливо</t>
  </si>
  <si>
    <t>08010000244344</t>
  </si>
  <si>
    <t>08010000244345</t>
  </si>
  <si>
    <t>бланки строгой отчетности</t>
  </si>
  <si>
    <t>08010000244349</t>
  </si>
  <si>
    <t>08010000244346</t>
  </si>
  <si>
    <t>БИБЛИОТЕКИ</t>
  </si>
  <si>
    <t xml:space="preserve">   08 01 </t>
  </si>
  <si>
    <t xml:space="preserve">   08 01 00000111 211</t>
  </si>
  <si>
    <t xml:space="preserve">   08 01 00000119 213</t>
  </si>
  <si>
    <t xml:space="preserve">   08 01 00244 221</t>
  </si>
  <si>
    <t>08010175146244221</t>
  </si>
  <si>
    <t xml:space="preserve">   08 01 000112 222</t>
  </si>
  <si>
    <t xml:space="preserve">   08 01 000244 223</t>
  </si>
  <si>
    <t>СОЦИАЛЬНАЯ ПОЛИТИКА</t>
  </si>
  <si>
    <t xml:space="preserve">10 01 </t>
  </si>
  <si>
    <t>Пенсия</t>
  </si>
  <si>
    <t xml:space="preserve">   10 01 00000 312 264</t>
  </si>
  <si>
    <t>Единовременное денежное пособие</t>
  </si>
  <si>
    <t>10 01 321 266</t>
  </si>
  <si>
    <t>ФК И СПОРТ</t>
  </si>
  <si>
    <t xml:space="preserve">ФК </t>
  </si>
  <si>
    <t xml:space="preserve">   11 01 </t>
  </si>
  <si>
    <t>11 01 220</t>
  </si>
  <si>
    <t xml:space="preserve">  транспортные услуги</t>
  </si>
  <si>
    <t xml:space="preserve">   11 01 00000244 222</t>
  </si>
  <si>
    <t xml:space="preserve">  проведение спортмероприятий</t>
  </si>
  <si>
    <t xml:space="preserve">   11 01 00000244 226</t>
  </si>
  <si>
    <t>11 01 290</t>
  </si>
  <si>
    <t>премии спортсменам</t>
  </si>
  <si>
    <t>11 01 00000350 296</t>
  </si>
  <si>
    <t>членские взносы</t>
  </si>
  <si>
    <t xml:space="preserve">   11 01 0000 853 297</t>
  </si>
  <si>
    <t>11 01 310</t>
  </si>
  <si>
    <t>спорт форма</t>
  </si>
  <si>
    <t xml:space="preserve">   11 01 000244 310</t>
  </si>
  <si>
    <t>11 01 340</t>
  </si>
  <si>
    <t>хоз расходы</t>
  </si>
  <si>
    <t>1101000244346</t>
  </si>
  <si>
    <t>1101000244349</t>
  </si>
  <si>
    <t>11 05</t>
  </si>
  <si>
    <t>11050000 540 251</t>
  </si>
  <si>
    <t>СРЕДСТВА МАССОВОЙ ИНФОРМАЦИИ</t>
  </si>
  <si>
    <t xml:space="preserve">   12 04 000244 226</t>
  </si>
  <si>
    <t>ОБСЛУЖИВАНИЕ ГОСДОЛГА (% по кред)</t>
  </si>
  <si>
    <t xml:space="preserve">   13 01 00730 231</t>
  </si>
  <si>
    <t>ВСЕГО РАСХОДОВ</t>
  </si>
  <si>
    <t xml:space="preserve">   98 00   000</t>
  </si>
  <si>
    <t>Дефицит (профицит)</t>
  </si>
  <si>
    <t>Изменение остатков</t>
  </si>
  <si>
    <t>Остатки на начало отчет периода</t>
  </si>
  <si>
    <t>Остатки всего</t>
  </si>
  <si>
    <t>Остатки на конец отчетного периода в т.ч.</t>
  </si>
  <si>
    <t>Собственные средства</t>
  </si>
  <si>
    <t>Спонсорские</t>
  </si>
  <si>
    <t>Субсидии</t>
  </si>
  <si>
    <t>Иные межбюджетные трансферты (занятость)</t>
  </si>
  <si>
    <t>Иные межбюджетные трансферты (культура)</t>
  </si>
  <si>
    <t>Иные межбюджетные трансферты (Грант)</t>
  </si>
  <si>
    <t>Иные межбюджетные трансферты (уличн. осв.)</t>
  </si>
  <si>
    <t>Депутатские</t>
  </si>
  <si>
    <t>Субвенция на осущ. воин. учета</t>
  </si>
  <si>
    <t>Остаток на заработную плату</t>
  </si>
  <si>
    <t>Источники финансирования</t>
  </si>
  <si>
    <t>ВСЕГО</t>
  </si>
  <si>
    <t>Источники финансирования дефицита бюджета -всего:</t>
  </si>
  <si>
    <t>Бюджетные кредиты</t>
  </si>
  <si>
    <t>Получено кредитов</t>
  </si>
  <si>
    <t>Погашено кредитов</t>
  </si>
  <si>
    <t>Изменение остатков средств</t>
  </si>
  <si>
    <t>Остатки направленные</t>
  </si>
  <si>
    <t>Увеличение прочих остатков денежных средств</t>
  </si>
  <si>
    <t>Уменьшение прочих остатков денежных средств</t>
  </si>
  <si>
    <t>Краткий месячный отчет</t>
  </si>
  <si>
    <t>Оплата труда</t>
  </si>
  <si>
    <t>Прочие выплаты</t>
  </si>
  <si>
    <t>Начисление на оплату труда</t>
  </si>
  <si>
    <t>Услуги связи</t>
  </si>
  <si>
    <t>Транспортные услуги</t>
  </si>
  <si>
    <t>Коммунальные услуги</t>
  </si>
  <si>
    <t>отопление т/эн</t>
  </si>
  <si>
    <t>отопление э/эн</t>
  </si>
  <si>
    <t>электроэнергия</t>
  </si>
  <si>
    <t>вода</t>
  </si>
  <si>
    <t>газ</t>
  </si>
  <si>
    <t xml:space="preserve">уличное освещение из дорожного фонда </t>
  </si>
  <si>
    <t>з/плата</t>
  </si>
  <si>
    <t>вывоз жидких бытовых отходов</t>
  </si>
  <si>
    <t>Арендная плата за пользованием имущ.</t>
  </si>
  <si>
    <t>Услуги по содержанию имущества</t>
  </si>
  <si>
    <t>капитальный ремонт</t>
  </si>
  <si>
    <t xml:space="preserve">текущий ремонт </t>
  </si>
  <si>
    <t>тех.обслуживание оборудования</t>
  </si>
  <si>
    <t>содержание имущества</t>
  </si>
  <si>
    <t>тех.осмотр автомобиля</t>
  </si>
  <si>
    <t>противопожарные мероприятия</t>
  </si>
  <si>
    <t>другие расходы</t>
  </si>
  <si>
    <t>Прочие услуги</t>
  </si>
  <si>
    <t>пожарная сигнализация</t>
  </si>
  <si>
    <t>генплан территориальное планирование</t>
  </si>
  <si>
    <t>межевание</t>
  </si>
  <si>
    <t>присоед.к сетям инжен.технич.обеспечения</t>
  </si>
  <si>
    <t>информационные технологии (программы)</t>
  </si>
  <si>
    <t>информационные технологии (услуги)</t>
  </si>
  <si>
    <t>подписка</t>
  </si>
  <si>
    <t>публикация</t>
  </si>
  <si>
    <t>найм жилых помещений</t>
  </si>
  <si>
    <t>культмероприятия, спортмероприятия</t>
  </si>
  <si>
    <t>оплата юридических и нотариальных услуг</t>
  </si>
  <si>
    <t>повышение квалификации</t>
  </si>
  <si>
    <t xml:space="preserve">Страхование </t>
  </si>
  <si>
    <t>капвложения пир</t>
  </si>
  <si>
    <t>Обслуживание долговых обязательств</t>
  </si>
  <si>
    <t>Обеспечение пожарной безопасн</t>
  </si>
  <si>
    <t xml:space="preserve">Пенсия и пособия </t>
  </si>
  <si>
    <t>соц.пособия</t>
  </si>
  <si>
    <t>Прочие расходы</t>
  </si>
  <si>
    <t xml:space="preserve">   уплата штрафов и пеней</t>
  </si>
  <si>
    <t>выборы,резервный фонд</t>
  </si>
  <si>
    <t xml:space="preserve">   культмероприятия, спортмероприятия</t>
  </si>
  <si>
    <t>штраф</t>
  </si>
  <si>
    <t xml:space="preserve">   другие расходы(в т.ч.штрафы)</t>
  </si>
  <si>
    <t>Увеличение стоимости основных средств</t>
  </si>
  <si>
    <t>строительство</t>
  </si>
  <si>
    <t xml:space="preserve">реконструкция ,модерниз,преребур </t>
  </si>
  <si>
    <t>благоустр территор</t>
  </si>
  <si>
    <t>приобретение транспорта</t>
  </si>
  <si>
    <t>приобретение офисной техники</t>
  </si>
  <si>
    <t>приобретение оборудования</t>
  </si>
  <si>
    <t>мебель</t>
  </si>
  <si>
    <t>хоз. инвентарь</t>
  </si>
  <si>
    <t>переселение</t>
  </si>
  <si>
    <t>Увеличение стоимости матер.запасов</t>
  </si>
  <si>
    <t>ГСМ</t>
  </si>
  <si>
    <t>хоз. и канц. товары</t>
  </si>
  <si>
    <t>зап. части</t>
  </si>
  <si>
    <t>строительные материалы</t>
  </si>
  <si>
    <t>сувенирная прод</t>
  </si>
  <si>
    <t>мягкий инвентарь</t>
  </si>
  <si>
    <t>Расходы всего:</t>
  </si>
  <si>
    <t>Глава Фисенковского сельского поселения                       Гончаренко Л.А.</t>
  </si>
  <si>
    <t>Бухгалтер                                                                              Прачева О.А.</t>
  </si>
  <si>
    <t xml:space="preserve">                 Медяник В.В.</t>
  </si>
  <si>
    <t>М.П.</t>
  </si>
  <si>
    <t>Расходы по КВР</t>
  </si>
  <si>
    <t xml:space="preserve">ВР 121   0102 </t>
  </si>
  <si>
    <t>266</t>
  </si>
  <si>
    <t>ВР 129 0102</t>
  </si>
  <si>
    <t>213</t>
  </si>
  <si>
    <t>ВР 121   0104</t>
  </si>
  <si>
    <t>ВР 129 0104</t>
  </si>
  <si>
    <t>ВР 122 0102</t>
  </si>
  <si>
    <t>ВР 122 0104</t>
  </si>
  <si>
    <t>ВР 244 0104</t>
  </si>
  <si>
    <t>ВР 247 0104</t>
  </si>
  <si>
    <t>ВР 242 0104</t>
  </si>
  <si>
    <t>ВР312 0104</t>
  </si>
  <si>
    <t>ВР831 0104</t>
  </si>
  <si>
    <t>ВР 851 0104</t>
  </si>
  <si>
    <t>ВР 852 0104</t>
  </si>
  <si>
    <t>ВР 853 0104</t>
  </si>
  <si>
    <t>ВР 880 0107</t>
  </si>
  <si>
    <t>ВР 244 0107</t>
  </si>
  <si>
    <t>ВР 870 0111</t>
  </si>
  <si>
    <t>ВР 244 0113</t>
  </si>
  <si>
    <t>ВР 831 0113</t>
  </si>
  <si>
    <t>296(297)</t>
  </si>
  <si>
    <t>ВР 853 0113</t>
  </si>
  <si>
    <t>ВР 540 01 13</t>
  </si>
  <si>
    <t>ВР 121 0203</t>
  </si>
  <si>
    <t>ВР 129 0203</t>
  </si>
  <si>
    <t>ВР 122 0203</t>
  </si>
  <si>
    <t>ВР 244 0203</t>
  </si>
  <si>
    <t>ВР 242 0203</t>
  </si>
  <si>
    <t>ВР 811 0309</t>
  </si>
  <si>
    <t>ВР 611 0309</t>
  </si>
  <si>
    <t>ВР 612 0309</t>
  </si>
  <si>
    <t>ВР 633 0310</t>
  </si>
  <si>
    <t>ВР 244 0310</t>
  </si>
  <si>
    <t>ВР 244 0401</t>
  </si>
  <si>
    <t>ВР 247 0409</t>
  </si>
  <si>
    <t>ВР 244 0409</t>
  </si>
  <si>
    <t>ВР 243 0409</t>
  </si>
  <si>
    <t>ВР 414 0409</t>
  </si>
  <si>
    <t>ВР 811 0409</t>
  </si>
  <si>
    <t>ВР 6110409</t>
  </si>
  <si>
    <t>ВР 612 0409</t>
  </si>
  <si>
    <t>ВР 244 0412</t>
  </si>
  <si>
    <t>ВР 414 0412</t>
  </si>
  <si>
    <t>ВР 611 0412</t>
  </si>
  <si>
    <t>ВР 244 0501</t>
  </si>
  <si>
    <t>ВР 611 0501</t>
  </si>
  <si>
    <t>ВР 612 0501</t>
  </si>
  <si>
    <t>ВР 414 0501</t>
  </si>
  <si>
    <t>ВР 244 0502</t>
  </si>
  <si>
    <t>ВР 244 0503</t>
  </si>
  <si>
    <t>ВР 247 0503</t>
  </si>
  <si>
    <t>ВР 611 0503</t>
  </si>
  <si>
    <t>ВР 612 0503</t>
  </si>
  <si>
    <t>ВР 811 0503</t>
  </si>
  <si>
    <t>ВР 244 0505</t>
  </si>
  <si>
    <t>ВР 247 0505</t>
  </si>
  <si>
    <t>ВР 243 0505</t>
  </si>
  <si>
    <t>ВР 414 0505</t>
  </si>
  <si>
    <t>ВР 612 0505</t>
  </si>
  <si>
    <t>ВР 540 0505</t>
  </si>
  <si>
    <t>ВР 111 0801</t>
  </si>
  <si>
    <t>ВР 112 0801</t>
  </si>
  <si>
    <t>ВР 119 0801</t>
  </si>
  <si>
    <t>ВР 244 0801</t>
  </si>
  <si>
    <t>ВР 247 0801</t>
  </si>
  <si>
    <t>ВР 242 0801</t>
  </si>
  <si>
    <t>ВР 243 0801</t>
  </si>
  <si>
    <t>ВР 350 0801</t>
  </si>
  <si>
    <t>ВР 851 0801</t>
  </si>
  <si>
    <t>ВР 852 0801</t>
  </si>
  <si>
    <t>ВР 853 0801</t>
  </si>
  <si>
    <t xml:space="preserve">ВР 540 0801 </t>
  </si>
  <si>
    <t>ВР 312 10 01</t>
  </si>
  <si>
    <t>ВР 321 10 01</t>
  </si>
  <si>
    <t>ВР 244 11 01</t>
  </si>
  <si>
    <t>ВР 350 11 01</t>
  </si>
  <si>
    <t>ВР 853 11 01</t>
  </si>
  <si>
    <t>ВР 540 11 05</t>
  </si>
  <si>
    <t>ВР 244 12 01</t>
  </si>
  <si>
    <t>ВР 730 1301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</si>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</sst>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р.&quot;;\-#,##0&quot;р.&quot;"/>
    <numFmt numFmtId="165" formatCode="dd\.mm\.yyyy"/>
  </numFmts>
  <fonts count="13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63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">
    <xf numFmtId="0" fontId="0" fillId="0" borderId="0"/>
    <xf numFmtId="49" fontId="3" fillId="0" borderId="2">
      <alignment horizontal="right"/>
    </xf>
    <xf numFmtId="49" fontId="4" fillId="0" borderId="3">
      <alignment horizontal="center"/>
    </xf>
    <xf numFmtId="0" fontId="5" fillId="0" borderId="0">
      <alignment horizontal="left"/>
    </xf>
    <xf numFmtId="0" fontId="5" fillId="0" borderId="2">
      <alignment horizontal="right"/>
    </xf>
    <xf numFmtId="164" fontId="5" fillId="0" borderId="4">
      <alignment horizontal="center"/>
    </xf>
    <xf numFmtId="0" fontId="5" fillId="0" borderId="5">
      <alignment horizontal="center"/>
    </xf>
    <xf numFmtId="49" fontId="5" fillId="0" borderId="6">
      <alignment horizontal="center"/>
    </xf>
    <xf numFmtId="49" fontId="5" fillId="0" borderId="4">
      <alignment horizontal="center"/>
    </xf>
    <xf numFmtId="0" fontId="5" fillId="0" borderId="4">
      <alignment horizontal="center"/>
    </xf>
    <xf numFmtId="49" fontId="5" fillId="0" borderId="7">
      <alignment horizontal="center"/>
    </xf>
  </cellStyleXfs>
  <cellXfs count="23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9" fontId="3" fillId="0" borderId="2" xfId="1" applyFont="1" applyProtection="1">
      <alignment horizontal="right"/>
      <protection locked="0"/>
    </xf>
    <xf numFmtId="0" fontId="5" fillId="0" borderId="0" xfId="3" applyProtection="1">
      <alignment horizontal="left"/>
      <protection locked="0"/>
    </xf>
    <xf numFmtId="0" fontId="5" fillId="0" borderId="2" xfId="4" applyFont="1" applyProtection="1">
      <alignment horizontal="right"/>
      <protection locked="0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2" xfId="4" applyFont="1" applyProtection="1">
      <alignment horizontal="right"/>
    </xf>
    <xf numFmtId="49" fontId="5" fillId="0" borderId="0" xfId="10" applyBorder="1" applyProtection="1">
      <alignment horizontal="center"/>
    </xf>
    <xf numFmtId="0" fontId="6" fillId="2" borderId="8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center" vertical="center" wrapText="1"/>
    </xf>
    <xf numFmtId="4" fontId="6" fillId="2" borderId="8" xfId="0" applyNumberFormat="1" applyFont="1" applyFill="1" applyBorder="1" applyAlignment="1" applyProtection="1">
      <alignment horizontal="center" vertical="top" wrapText="1"/>
    </xf>
    <xf numFmtId="0" fontId="6" fillId="3" borderId="9" xfId="0" applyFont="1" applyFill="1" applyBorder="1" applyAlignment="1">
      <alignment vertical="top" wrapText="1"/>
    </xf>
    <xf numFmtId="0" fontId="6" fillId="3" borderId="9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 applyProtection="1">
      <alignment vertical="top" wrapText="1"/>
    </xf>
    <xf numFmtId="4" fontId="6" fillId="3" borderId="9" xfId="0" applyNumberFormat="1" applyFont="1" applyFill="1" applyBorder="1" applyAlignment="1" applyProtection="1">
      <alignment vertical="top" wrapText="1"/>
      <protection locked="0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vertical="top" wrapText="1"/>
    </xf>
    <xf numFmtId="2" fontId="7" fillId="2" borderId="9" xfId="0" applyNumberFormat="1" applyFont="1" applyFill="1" applyBorder="1" applyAlignment="1" applyProtection="1">
      <alignment vertical="top" wrapText="1"/>
      <protection locked="0"/>
    </xf>
    <xf numFmtId="0" fontId="6" fillId="4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vertical="center" wrapText="1"/>
    </xf>
    <xf numFmtId="0" fontId="0" fillId="2" borderId="0" xfId="0" applyFill="1"/>
    <xf numFmtId="0" fontId="6" fillId="4" borderId="8" xfId="0" applyFont="1" applyFill="1" applyBorder="1" applyAlignment="1" applyProtection="1">
      <alignment vertical="top" wrapText="1"/>
    </xf>
    <xf numFmtId="0" fontId="6" fillId="4" borderId="8" xfId="0" applyFont="1" applyFill="1" applyBorder="1" applyAlignment="1" applyProtection="1">
      <alignment horizontal="center" vertical="center" wrapText="1"/>
    </xf>
    <xf numFmtId="2" fontId="6" fillId="4" borderId="9" xfId="0" applyNumberFormat="1" applyFont="1" applyFill="1" applyBorder="1" applyAlignment="1" applyProtection="1">
      <alignment vertical="center" wrapText="1"/>
    </xf>
    <xf numFmtId="2" fontId="7" fillId="2" borderId="9" xfId="0" applyNumberFormat="1" applyFont="1" applyFill="1" applyBorder="1" applyAlignment="1" applyProtection="1">
      <alignment vertical="top" wrapText="1"/>
    </xf>
    <xf numFmtId="2" fontId="6" fillId="3" borderId="9" xfId="0" applyNumberFormat="1" applyFont="1" applyFill="1" applyBorder="1" applyAlignment="1">
      <alignment vertical="center" wrapText="1"/>
    </xf>
    <xf numFmtId="2" fontId="6" fillId="3" borderId="8" xfId="0" applyNumberFormat="1" applyFont="1" applyFill="1" applyBorder="1" applyAlignment="1">
      <alignment vertical="center" wrapText="1"/>
    </xf>
    <xf numFmtId="2" fontId="6" fillId="4" borderId="8" xfId="0" applyNumberFormat="1" applyFont="1" applyFill="1" applyBorder="1" applyAlignment="1">
      <alignment vertical="center" wrapText="1"/>
    </xf>
    <xf numFmtId="0" fontId="0" fillId="5" borderId="0" xfId="0" applyFill="1"/>
    <xf numFmtId="0" fontId="7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2" fontId="6" fillId="3" borderId="9" xfId="0" applyNumberFormat="1" applyFont="1" applyFill="1" applyBorder="1" applyAlignment="1">
      <alignment vertical="top" wrapText="1"/>
    </xf>
    <xf numFmtId="2" fontId="7" fillId="4" borderId="9" xfId="0" applyNumberFormat="1" applyFont="1" applyFill="1" applyBorder="1" applyAlignment="1">
      <alignment vertical="center" wrapText="1"/>
    </xf>
    <xf numFmtId="0" fontId="7" fillId="0" borderId="8" xfId="0" applyFont="1" applyBorder="1" applyAlignment="1" applyProtection="1">
      <alignment vertical="top" wrapText="1"/>
      <protection locked="0"/>
    </xf>
    <xf numFmtId="2" fontId="7" fillId="2" borderId="9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vertical="top" wrapText="1"/>
    </xf>
    <xf numFmtId="0" fontId="6" fillId="4" borderId="8" xfId="0" applyFont="1" applyFill="1" applyBorder="1" applyAlignment="1">
      <alignment vertical="center" wrapText="1"/>
    </xf>
    <xf numFmtId="2" fontId="6" fillId="4" borderId="9" xfId="0" applyNumberFormat="1" applyFont="1" applyFill="1" applyBorder="1" applyAlignment="1" applyProtection="1">
      <alignment vertical="center" wrapText="1"/>
      <protection locked="0"/>
    </xf>
    <xf numFmtId="2" fontId="7" fillId="2" borderId="9" xfId="0" applyNumberFormat="1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vertical="top" wrapText="1"/>
    </xf>
    <xf numFmtId="2" fontId="6" fillId="2" borderId="9" xfId="0" applyNumberFormat="1" applyFont="1" applyFill="1" applyBorder="1" applyAlignment="1" applyProtection="1">
      <alignment vertical="center" wrapText="1"/>
      <protection locked="0"/>
    </xf>
    <xf numFmtId="0" fontId="6" fillId="6" borderId="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0" fillId="0" borderId="0" xfId="0" applyFont="1"/>
    <xf numFmtId="0" fontId="6" fillId="2" borderId="8" xfId="0" applyFont="1" applyFill="1" applyBorder="1" applyAlignment="1">
      <alignment horizontal="center" vertical="top" wrapText="1"/>
    </xf>
    <xf numFmtId="0" fontId="8" fillId="0" borderId="10" xfId="0" applyFont="1" applyBorder="1" applyAlignment="1"/>
    <xf numFmtId="0" fontId="8" fillId="0" borderId="11" xfId="0" applyFont="1" applyBorder="1" applyAlignment="1">
      <alignment horizontal="left" vertical="center" wrapText="1"/>
    </xf>
    <xf numFmtId="0" fontId="6" fillId="7" borderId="8" xfId="0" applyFont="1" applyFill="1" applyBorder="1" applyAlignment="1">
      <alignment vertical="top" wrapText="1"/>
    </xf>
    <xf numFmtId="0" fontId="6" fillId="7" borderId="8" xfId="0" applyFont="1" applyFill="1" applyBorder="1" applyAlignment="1">
      <alignment horizontal="center" vertical="center" wrapText="1" readingOrder="1"/>
    </xf>
    <xf numFmtId="2" fontId="6" fillId="7" borderId="9" xfId="0" applyNumberFormat="1" applyFont="1" applyFill="1" applyBorder="1" applyAlignment="1">
      <alignment vertical="top" wrapText="1"/>
    </xf>
    <xf numFmtId="2" fontId="6" fillId="7" borderId="9" xfId="0" applyNumberFormat="1" applyFont="1" applyFill="1" applyBorder="1" applyAlignment="1" applyProtection="1">
      <alignment vertical="top" wrapText="1"/>
    </xf>
    <xf numFmtId="0" fontId="6" fillId="8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center" vertical="center" wrapText="1" readingOrder="1"/>
    </xf>
    <xf numFmtId="2" fontId="6" fillId="8" borderId="9" xfId="0" applyNumberFormat="1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 readingOrder="1"/>
    </xf>
    <xf numFmtId="49" fontId="7" fillId="2" borderId="8" xfId="0" applyNumberFormat="1" applyFont="1" applyFill="1" applyBorder="1" applyAlignment="1">
      <alignment vertical="top" wrapText="1"/>
    </xf>
    <xf numFmtId="0" fontId="7" fillId="2" borderId="8" xfId="0" applyFont="1" applyFill="1" applyBorder="1" applyAlignment="1" applyProtection="1">
      <alignment horizontal="center" vertical="center" wrapText="1" readingOrder="1"/>
      <protection locked="0"/>
    </xf>
    <xf numFmtId="2" fontId="6" fillId="2" borderId="9" xfId="0" applyNumberFormat="1" applyFont="1" applyFill="1" applyBorder="1" applyAlignment="1" applyProtection="1">
      <alignment vertical="top" wrapText="1"/>
      <protection locked="0"/>
    </xf>
    <xf numFmtId="49" fontId="7" fillId="9" borderId="8" xfId="0" applyNumberFormat="1" applyFont="1" applyFill="1" applyBorder="1" applyAlignment="1">
      <alignment vertical="top" wrapText="1"/>
    </xf>
    <xf numFmtId="0" fontId="7" fillId="9" borderId="8" xfId="0" applyFont="1" applyFill="1" applyBorder="1" applyAlignment="1">
      <alignment horizontal="center" vertical="center" wrapText="1" readingOrder="1"/>
    </xf>
    <xf numFmtId="2" fontId="6" fillId="9" borderId="9" xfId="0" applyNumberFormat="1" applyFont="1" applyFill="1" applyBorder="1" applyAlignment="1">
      <alignment vertical="top" wrapText="1"/>
    </xf>
    <xf numFmtId="2" fontId="6" fillId="9" borderId="9" xfId="0" applyNumberFormat="1" applyFont="1" applyFill="1" applyBorder="1" applyAlignment="1" applyProtection="1">
      <alignment vertical="top" wrapText="1"/>
      <protection locked="0"/>
    </xf>
    <xf numFmtId="0" fontId="6" fillId="10" borderId="8" xfId="0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center" vertical="center" wrapText="1" readingOrder="1"/>
    </xf>
    <xf numFmtId="2" fontId="6" fillId="10" borderId="9" xfId="0" applyNumberFormat="1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2" fontId="6" fillId="2" borderId="9" xfId="0" applyNumberFormat="1" applyFont="1" applyFill="1" applyBorder="1" applyAlignment="1" applyProtection="1">
      <alignment vertical="top" wrapText="1"/>
    </xf>
    <xf numFmtId="49" fontId="7" fillId="0" borderId="8" xfId="0" applyNumberFormat="1" applyFont="1" applyBorder="1" applyAlignment="1">
      <alignment vertical="top" wrapText="1"/>
    </xf>
    <xf numFmtId="0" fontId="7" fillId="9" borderId="8" xfId="0" applyFont="1" applyFill="1" applyBorder="1" applyAlignment="1">
      <alignment vertical="top" wrapText="1"/>
    </xf>
    <xf numFmtId="0" fontId="7" fillId="9" borderId="8" xfId="0" applyFont="1" applyFill="1" applyBorder="1" applyAlignment="1">
      <alignment horizontal="left" vertical="top" wrapText="1"/>
    </xf>
    <xf numFmtId="49" fontId="6" fillId="6" borderId="8" xfId="0" applyNumberFormat="1" applyFont="1" applyFill="1" applyBorder="1" applyAlignment="1">
      <alignment vertical="top" wrapText="1"/>
    </xf>
    <xf numFmtId="0" fontId="6" fillId="6" borderId="8" xfId="0" applyFont="1" applyFill="1" applyBorder="1" applyAlignment="1" applyProtection="1">
      <alignment horizontal="center" vertical="center" wrapText="1" readingOrder="1"/>
      <protection locked="0"/>
    </xf>
    <xf numFmtId="2" fontId="7" fillId="6" borderId="9" xfId="0" applyNumberFormat="1" applyFont="1" applyFill="1" applyBorder="1" applyAlignment="1" applyProtection="1">
      <alignment vertical="top" wrapText="1"/>
      <protection locked="0"/>
    </xf>
    <xf numFmtId="0" fontId="6" fillId="6" borderId="8" xfId="0" applyFont="1" applyFill="1" applyBorder="1" applyAlignment="1">
      <alignment vertical="top" wrapText="1"/>
    </xf>
    <xf numFmtId="49" fontId="6" fillId="6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6" fillId="6" borderId="8" xfId="0" applyFont="1" applyFill="1" applyBorder="1" applyAlignment="1">
      <alignment horizontal="center" vertical="center" wrapText="1" readingOrder="1"/>
    </xf>
    <xf numFmtId="2" fontId="7" fillId="6" borderId="9" xfId="0" applyNumberFormat="1" applyFont="1" applyFill="1" applyBorder="1" applyAlignment="1">
      <alignment vertical="top" wrapText="1"/>
    </xf>
    <xf numFmtId="49" fontId="6" fillId="6" borderId="8" xfId="0" applyNumberFormat="1" applyFont="1" applyFill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>
      <alignment horizontal="center" vertical="center" wrapText="1" readingOrder="1"/>
    </xf>
    <xf numFmtId="2" fontId="6" fillId="10" borderId="10" xfId="0" applyNumberFormat="1" applyFont="1" applyFill="1" applyBorder="1" applyAlignment="1">
      <alignment vertical="top" wrapText="1"/>
    </xf>
    <xf numFmtId="2" fontId="7" fillId="2" borderId="10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Protection="1">
      <protection locked="0"/>
    </xf>
    <xf numFmtId="49" fontId="7" fillId="0" borderId="8" xfId="0" applyNumberFormat="1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 readingOrder="1"/>
    </xf>
    <xf numFmtId="0" fontId="7" fillId="10" borderId="8" xfId="0" applyFont="1" applyFill="1" applyBorder="1" applyAlignment="1">
      <alignment horizontal="center" vertical="center" wrapText="1" readingOrder="1"/>
    </xf>
    <xf numFmtId="0" fontId="7" fillId="10" borderId="8" xfId="0" applyFont="1" applyFill="1" applyBorder="1" applyAlignment="1">
      <alignment vertical="top" wrapText="1"/>
    </xf>
    <xf numFmtId="49" fontId="6" fillId="10" borderId="8" xfId="0" applyNumberFormat="1" applyFont="1" applyFill="1" applyBorder="1" applyAlignment="1">
      <alignment horizontal="center" vertical="center" wrapText="1" readingOrder="1"/>
    </xf>
    <xf numFmtId="49" fontId="9" fillId="0" borderId="8" xfId="0" applyNumberFormat="1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49" fontId="6" fillId="10" borderId="8" xfId="0" applyNumberFormat="1" applyFont="1" applyFill="1" applyBorder="1" applyAlignment="1">
      <alignment vertical="top" wrapText="1"/>
    </xf>
    <xf numFmtId="0" fontId="7" fillId="10" borderId="8" xfId="0" applyFont="1" applyFill="1" applyBorder="1" applyAlignment="1" applyProtection="1">
      <alignment horizontal="center" vertical="center" wrapText="1" readingOrder="1"/>
      <protection locked="0"/>
    </xf>
    <xf numFmtId="49" fontId="7" fillId="1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7" borderId="0" xfId="0" applyFont="1" applyFill="1" applyAlignment="1">
      <alignment wrapText="1"/>
    </xf>
    <xf numFmtId="0" fontId="7" fillId="11" borderId="0" xfId="0" applyFont="1" applyFill="1" applyBorder="1" applyAlignment="1">
      <alignment vertical="top" wrapText="1"/>
    </xf>
    <xf numFmtId="49" fontId="6" fillId="11" borderId="8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12" borderId="9" xfId="0" applyNumberFormat="1" applyFont="1" applyFill="1" applyBorder="1" applyAlignment="1">
      <alignment vertical="top" wrapText="1"/>
    </xf>
    <xf numFmtId="2" fontId="6" fillId="12" borderId="9" xfId="0" applyNumberFormat="1" applyFont="1" applyFill="1" applyBorder="1" applyAlignment="1" applyProtection="1">
      <alignment vertical="top" wrapText="1"/>
      <protection locked="0"/>
    </xf>
    <xf numFmtId="0" fontId="11" fillId="13" borderId="12" xfId="0" applyFont="1" applyFill="1" applyBorder="1" applyAlignment="1">
      <alignment wrapText="1"/>
    </xf>
    <xf numFmtId="49" fontId="7" fillId="13" borderId="13" xfId="0" applyNumberFormat="1" applyFont="1" applyFill="1" applyBorder="1" applyAlignment="1" applyProtection="1">
      <alignment horizontal="center" vertical="center" wrapText="1" readingOrder="1"/>
      <protection locked="0"/>
    </xf>
    <xf numFmtId="2" fontId="7" fillId="13" borderId="9" xfId="0" applyNumberFormat="1" applyFont="1" applyFill="1" applyBorder="1" applyAlignment="1" applyProtection="1">
      <alignment vertical="top" wrapText="1"/>
      <protection locked="0"/>
    </xf>
    <xf numFmtId="0" fontId="6" fillId="7" borderId="9" xfId="0" applyFont="1" applyFill="1" applyBorder="1" applyAlignment="1">
      <alignment vertical="top" wrapText="1"/>
    </xf>
    <xf numFmtId="49" fontId="6" fillId="3" borderId="8" xfId="0" applyNumberFormat="1" applyFont="1" applyFill="1" applyBorder="1" applyAlignment="1">
      <alignment horizontal="center" vertical="center" wrapText="1" readingOrder="1"/>
    </xf>
    <xf numFmtId="49" fontId="6" fillId="0" borderId="8" xfId="0" applyNumberFormat="1" applyFont="1" applyBorder="1" applyAlignment="1" applyProtection="1">
      <alignment horizontal="center" vertical="center" wrapText="1" readingOrder="1"/>
      <protection locked="0"/>
    </xf>
    <xf numFmtId="49" fontId="7" fillId="10" borderId="8" xfId="0" applyNumberFormat="1" applyFont="1" applyFill="1" applyBorder="1" applyAlignment="1">
      <alignment vertical="top" wrapText="1"/>
    </xf>
    <xf numFmtId="3" fontId="6" fillId="10" borderId="8" xfId="0" applyNumberFormat="1" applyFont="1" applyFill="1" applyBorder="1" applyAlignment="1">
      <alignment horizontal="center" vertical="center" wrapText="1" readingOrder="1"/>
    </xf>
    <xf numFmtId="2" fontId="7" fillId="10" borderId="9" xfId="0" applyNumberFormat="1" applyFont="1" applyFill="1" applyBorder="1" applyAlignment="1">
      <alignment vertical="top" wrapText="1"/>
    </xf>
    <xf numFmtId="49" fontId="6" fillId="3" borderId="8" xfId="0" applyNumberFormat="1" applyFont="1" applyFill="1" applyBorder="1" applyAlignment="1">
      <alignment vertical="top" wrapText="1"/>
    </xf>
    <xf numFmtId="49" fontId="6" fillId="3" borderId="8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3" borderId="9" xfId="0" applyNumberFormat="1" applyFont="1" applyFill="1" applyBorder="1" applyAlignment="1" applyProtection="1">
      <alignment vertical="top" wrapText="1"/>
      <protection locked="0"/>
    </xf>
    <xf numFmtId="3" fontId="0" fillId="0" borderId="0" xfId="0" applyNumberFormat="1"/>
    <xf numFmtId="0" fontId="6" fillId="3" borderId="8" xfId="0" applyFont="1" applyFill="1" applyBorder="1" applyAlignment="1" applyProtection="1">
      <alignment vertical="top" wrapText="1"/>
    </xf>
    <xf numFmtId="49" fontId="6" fillId="3" borderId="8" xfId="0" applyNumberFormat="1" applyFont="1" applyFill="1" applyBorder="1" applyAlignment="1" applyProtection="1">
      <alignment horizontal="center" vertical="center" wrapText="1" readingOrder="1"/>
    </xf>
    <xf numFmtId="2" fontId="6" fillId="10" borderId="9" xfId="0" applyNumberFormat="1" applyFont="1" applyFill="1" applyBorder="1" applyAlignment="1" applyProtection="1">
      <alignment vertical="top" wrapText="1"/>
    </xf>
    <xf numFmtId="2" fontId="6" fillId="3" borderId="9" xfId="0" applyNumberFormat="1" applyFont="1" applyFill="1" applyBorder="1" applyAlignment="1" applyProtection="1">
      <alignment vertical="top" wrapText="1"/>
    </xf>
    <xf numFmtId="0" fontId="7" fillId="3" borderId="8" xfId="0" applyFont="1" applyFill="1" applyBorder="1" applyAlignment="1" applyProtection="1">
      <alignment vertical="top" wrapText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14" borderId="8" xfId="0" applyFont="1" applyFill="1" applyBorder="1" applyAlignment="1">
      <alignment vertical="top" wrapText="1"/>
    </xf>
    <xf numFmtId="0" fontId="7" fillId="6" borderId="8" xfId="0" applyFont="1" applyFill="1" applyBorder="1" applyAlignment="1">
      <alignment vertical="top" wrapText="1"/>
    </xf>
    <xf numFmtId="0" fontId="7" fillId="8" borderId="8" xfId="0" applyFont="1" applyFill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  <xf numFmtId="0" fontId="7" fillId="10" borderId="8" xfId="0" applyFont="1" applyFill="1" applyBorder="1" applyAlignment="1">
      <alignment horizontal="left" vertical="top" wrapText="1"/>
    </xf>
    <xf numFmtId="49" fontId="7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3" borderId="8" xfId="0" applyNumberFormat="1" applyFont="1" applyFill="1" applyBorder="1" applyAlignment="1">
      <alignment horizontal="center" vertical="center" wrapText="1" readingOrder="1"/>
    </xf>
    <xf numFmtId="2" fontId="6" fillId="2" borderId="8" xfId="0" applyNumberFormat="1" applyFont="1" applyFill="1" applyBorder="1" applyAlignment="1">
      <alignment vertical="top" wrapText="1"/>
    </xf>
    <xf numFmtId="2" fontId="7" fillId="0" borderId="8" xfId="0" applyNumberFormat="1" applyFont="1" applyBorder="1" applyAlignment="1">
      <alignment horizontal="center" vertical="center" wrapText="1" readingOrder="1"/>
    </xf>
    <xf numFmtId="0" fontId="6" fillId="15" borderId="8" xfId="0" applyFont="1" applyFill="1" applyBorder="1" applyAlignment="1" applyProtection="1">
      <alignment vertical="top" wrapText="1"/>
    </xf>
    <xf numFmtId="0" fontId="6" fillId="15" borderId="8" xfId="0" applyFont="1" applyFill="1" applyBorder="1" applyAlignment="1" applyProtection="1">
      <alignment horizontal="center" vertical="center" wrapText="1" readingOrder="1"/>
    </xf>
    <xf numFmtId="0" fontId="6" fillId="15" borderId="8" xfId="0" applyFont="1" applyFill="1" applyBorder="1" applyAlignment="1" applyProtection="1">
      <alignment horizontal="center" vertical="center" wrapText="1" readingOrder="1"/>
      <protection locked="0"/>
    </xf>
    <xf numFmtId="49" fontId="7" fillId="10" borderId="8" xfId="0" applyNumberFormat="1" applyFont="1" applyFill="1" applyBorder="1" applyAlignment="1">
      <alignment horizontal="center" vertical="center" wrapText="1" readingOrder="1"/>
    </xf>
    <xf numFmtId="0" fontId="7" fillId="3" borderId="8" xfId="0" applyFont="1" applyFill="1" applyBorder="1" applyAlignment="1">
      <alignment vertical="top" wrapText="1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2" fontId="6" fillId="7" borderId="9" xfId="0" applyNumberFormat="1" applyFont="1" applyFill="1" applyBorder="1" applyAlignment="1" applyProtection="1">
      <alignment vertical="top" wrapText="1"/>
      <protection locked="0"/>
    </xf>
    <xf numFmtId="0" fontId="6" fillId="16" borderId="8" xfId="0" applyFont="1" applyFill="1" applyBorder="1" applyAlignment="1">
      <alignment vertical="top" wrapText="1"/>
    </xf>
    <xf numFmtId="0" fontId="6" fillId="16" borderId="8" xfId="0" applyFont="1" applyFill="1" applyBorder="1" applyAlignment="1">
      <alignment horizontal="center" vertical="center" wrapText="1" readingOrder="1"/>
    </xf>
    <xf numFmtId="4" fontId="6" fillId="16" borderId="9" xfId="0" applyNumberFormat="1" applyFont="1" applyFill="1" applyBorder="1" applyAlignment="1">
      <alignment vertical="top" wrapText="1"/>
    </xf>
    <xf numFmtId="0" fontId="6" fillId="17" borderId="0" xfId="0" applyFont="1" applyFill="1" applyBorder="1" applyAlignment="1">
      <alignment vertical="top" wrapText="1"/>
    </xf>
    <xf numFmtId="0" fontId="6" fillId="17" borderId="0" xfId="0" applyFont="1" applyFill="1" applyBorder="1" applyAlignment="1">
      <alignment horizontal="center" vertical="center" wrapText="1" readingOrder="1"/>
    </xf>
    <xf numFmtId="4" fontId="6" fillId="17" borderId="0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 readingOrder="1"/>
    </xf>
    <xf numFmtId="4" fontId="6" fillId="0" borderId="0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4" fontId="6" fillId="2" borderId="8" xfId="0" applyNumberFormat="1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center" vertical="center" wrapText="1" readingOrder="1"/>
    </xf>
    <xf numFmtId="4" fontId="6" fillId="4" borderId="8" xfId="0" applyNumberFormat="1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 applyProtection="1">
      <alignment vertical="top" wrapText="1"/>
      <protection locked="0"/>
    </xf>
    <xf numFmtId="0" fontId="7" fillId="0" borderId="8" xfId="0" applyFont="1" applyBorder="1"/>
    <xf numFmtId="4" fontId="6" fillId="2" borderId="9" xfId="0" applyNumberFormat="1" applyFont="1" applyFill="1" applyBorder="1" applyAlignment="1">
      <alignment vertical="top" wrapText="1"/>
    </xf>
    <xf numFmtId="4" fontId="6" fillId="0" borderId="8" xfId="0" applyNumberFormat="1" applyFont="1" applyBorder="1" applyAlignment="1" applyProtection="1">
      <alignment vertical="top" wrapText="1"/>
      <protection locked="0"/>
    </xf>
    <xf numFmtId="2" fontId="6" fillId="0" borderId="8" xfId="0" applyNumberFormat="1" applyFont="1" applyBorder="1" applyAlignment="1" applyProtection="1">
      <alignment vertical="top" wrapText="1"/>
      <protection locked="0"/>
    </xf>
    <xf numFmtId="4" fontId="6" fillId="0" borderId="9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left" vertical="center" wrapText="1" readingOrder="1"/>
    </xf>
    <xf numFmtId="4" fontId="7" fillId="0" borderId="0" xfId="0" applyNumberFormat="1" applyFont="1" applyBorder="1" applyAlignment="1" applyProtection="1">
      <alignment vertical="top" wrapText="1"/>
      <protection locked="0"/>
    </xf>
    <xf numFmtId="4" fontId="0" fillId="0" borderId="0" xfId="0" applyNumberFormat="1" applyFont="1"/>
    <xf numFmtId="4" fontId="6" fillId="2" borderId="8" xfId="0" applyNumberFormat="1" applyFont="1" applyFill="1" applyBorder="1" applyAlignment="1">
      <alignment horizontal="center" vertical="top" wrapText="1"/>
    </xf>
    <xf numFmtId="4" fontId="6" fillId="2" borderId="8" xfId="0" applyNumberFormat="1" applyFont="1" applyFill="1" applyBorder="1" applyAlignment="1" applyProtection="1">
      <alignment horizontal="center" vertical="top" wrapText="1"/>
      <protection locked="0"/>
    </xf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 applyProtection="1">
      <alignment vertical="top" wrapText="1"/>
    </xf>
    <xf numFmtId="4" fontId="7" fillId="2" borderId="8" xfId="0" applyNumberFormat="1" applyFont="1" applyFill="1" applyBorder="1" applyAlignment="1" applyProtection="1">
      <alignment vertical="top" wrapText="1"/>
      <protection locked="0"/>
    </xf>
    <xf numFmtId="4" fontId="0" fillId="2" borderId="8" xfId="0" applyNumberFormat="1" applyFont="1" applyFill="1" applyBorder="1" applyProtection="1">
      <protection locked="0"/>
    </xf>
    <xf numFmtId="4" fontId="0" fillId="2" borderId="8" xfId="0" applyNumberFormat="1" applyFont="1" applyFill="1" applyBorder="1"/>
    <xf numFmtId="0" fontId="6" fillId="2" borderId="8" xfId="0" applyFont="1" applyFill="1" applyBorder="1" applyAlignment="1">
      <alignment horizontal="left" vertical="center" wrapText="1" readingOrder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 wrapText="1" readingOrder="1"/>
    </xf>
    <xf numFmtId="4" fontId="6" fillId="2" borderId="0" xfId="0" applyNumberFormat="1" applyFont="1" applyFill="1" applyBorder="1" applyAlignment="1">
      <alignment vertical="top" wrapText="1"/>
    </xf>
    <xf numFmtId="4" fontId="7" fillId="2" borderId="0" xfId="0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 applyFont="1" applyBorder="1"/>
    <xf numFmtId="4" fontId="6" fillId="10" borderId="8" xfId="0" applyNumberFormat="1" applyFont="1" applyFill="1" applyBorder="1" applyAlignment="1">
      <alignment horizontal="center" vertical="top" wrapText="1"/>
    </xf>
    <xf numFmtId="4" fontId="7" fillId="2" borderId="9" xfId="0" applyNumberFormat="1" applyFont="1" applyFill="1" applyBorder="1" applyAlignment="1">
      <alignment vertical="top" wrapText="1"/>
    </xf>
    <xf numFmtId="3" fontId="6" fillId="0" borderId="8" xfId="0" applyNumberFormat="1" applyFont="1" applyBorder="1" applyAlignment="1">
      <alignment horizontal="center" vertical="center" wrapText="1"/>
    </xf>
    <xf numFmtId="0" fontId="11" fillId="5" borderId="8" xfId="0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center" vertical="center" wrapText="1"/>
    </xf>
    <xf numFmtId="4" fontId="6" fillId="10" borderId="8" xfId="0" applyNumberFormat="1" applyFont="1" applyFill="1" applyBorder="1" applyAlignment="1">
      <alignment vertical="top" wrapText="1"/>
    </xf>
    <xf numFmtId="4" fontId="7" fillId="10" borderId="9" xfId="0" applyNumberFormat="1" applyFont="1" applyFill="1" applyBorder="1" applyAlignment="1">
      <alignment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6" fillId="6" borderId="8" xfId="0" applyNumberFormat="1" applyFont="1" applyFill="1" applyBorder="1" applyAlignment="1" applyProtection="1">
      <alignment horizontal="center" vertical="top" wrapText="1"/>
    </xf>
    <xf numFmtId="4" fontId="6" fillId="5" borderId="8" xfId="0" applyNumberFormat="1" applyFont="1" applyFill="1" applyBorder="1" applyAlignment="1" applyProtection="1">
      <alignment horizontal="center" vertical="top" wrapText="1"/>
    </xf>
    <xf numFmtId="49" fontId="7" fillId="0" borderId="14" xfId="0" applyNumberFormat="1" applyFont="1" applyBorder="1" applyAlignment="1">
      <alignment horizontal="justify" vertical="top" readingOrder="1"/>
    </xf>
    <xf numFmtId="4" fontId="0" fillId="6" borderId="8" xfId="0" applyNumberFormat="1" applyFont="1" applyFill="1" applyBorder="1"/>
    <xf numFmtId="4" fontId="0" fillId="0" borderId="8" xfId="0" applyNumberFormat="1" applyFont="1" applyBorder="1"/>
    <xf numFmtId="49" fontId="7" fillId="0" borderId="9" xfId="0" applyNumberFormat="1" applyFont="1" applyBorder="1" applyAlignment="1">
      <alignment vertical="top" wrapText="1"/>
    </xf>
    <xf numFmtId="0" fontId="6" fillId="0" borderId="8" xfId="0" applyFont="1" applyBorder="1"/>
    <xf numFmtId="4" fontId="12" fillId="6" borderId="8" xfId="0" applyNumberFormat="1" applyFont="1" applyFill="1" applyBorder="1"/>
    <xf numFmtId="4" fontId="12" fillId="0" borderId="8" xfId="0" applyNumberFormat="1" applyFont="1" applyBorder="1"/>
    <xf numFmtId="49" fontId="7" fillId="0" borderId="15" xfId="0" applyNumberFormat="1" applyFont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6" fillId="10" borderId="8" xfId="0" applyFont="1" applyFill="1" applyBorder="1" applyAlignment="1">
      <alignment horizontal="center" vertical="top" wrapText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  <xf numFmtId="49" fontId="7" fillId="0" borderId="8" xfId="0" applyNumberFormat="1" applyFont="1" applyBorder="1" applyAlignment="1">
      <alignment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top" wrapText="1"/>
    </xf>
    <xf numFmtId="0" fontId="0" fillId="0" borderId="8" xfId="0" applyFont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center" vertical="top" wrapText="1"/>
    </xf>
    <xf numFmtId="0" fontId="5" fillId="0" borderId="4" xfId="9" applyBorder="1" applyProtection="1">
      <alignment horizontal="center"/>
      <protection locked="0"/>
    </xf>
    <xf numFmtId="49" fontId="5" fillId="0" borderId="7" xfId="10" applyFont="1" applyBorder="1" applyProtection="1">
      <alignment horizontal="center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49" fontId="4" fillId="0" borderId="3" xfId="2" applyFont="1" applyBorder="1" applyProtection="1">
      <alignment horizontal="center"/>
      <protection locked="0"/>
    </xf>
    <xf numFmtId="165" fontId="5" fillId="0" borderId="4" xfId="5" applyNumberFormat="1" applyBorder="1" applyProtection="1">
      <alignment horizontal="center"/>
      <protection locked="0"/>
    </xf>
    <xf numFmtId="0" fontId="5" fillId="0" borderId="5" xfId="6" applyBorder="1" applyProtection="1">
      <alignment horizontal="center"/>
      <protection locked="0"/>
    </xf>
    <xf numFmtId="49" fontId="5" fillId="0" borderId="6" xfId="7" applyBorder="1" applyProtection="1">
      <alignment horizontal="center"/>
      <protection locked="0"/>
    </xf>
    <xf numFmtId="49" fontId="5" fillId="0" borderId="4" xfId="8" applyFont="1" applyBorder="1" applyProtection="1">
      <alignment horizontal="center"/>
      <protection locked="0"/>
    </xf>
  </cellXfs>
  <cellStyles count="11">
    <cellStyle name="xl24" xfId="3"/>
    <cellStyle name="xl53" xfId="1"/>
    <cellStyle name="xl54" xfId="4"/>
    <cellStyle name="xl58" xfId="2"/>
    <cellStyle name="xl59" xfId="5"/>
    <cellStyle name="xl60" xfId="6"/>
    <cellStyle name="xl61" xfId="7"/>
    <cellStyle name="xl62" xfId="8"/>
    <cellStyle name="xl63" xfId="9"/>
    <cellStyle name="xl64" xfId="10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1"/>
  <sheetViews>
    <sheetView tabSelected="1" topLeftCell="A238" workbookViewId="0">
      <selection sqref="A1:XFD1048576"/>
    </sheetView>
  </sheetViews>
  <sheetFormatPr defaultColWidth="8.7109375" defaultRowHeight="15" x14ac:dyDescent="0.25"/>
  <cols>
    <col min="1" max="1" width="1.140625" customWidth="1"/>
    <col min="2" max="2" width="38.28515625" style="7" customWidth="1"/>
    <col min="3" max="3" width="28.28515625" style="8" customWidth="1"/>
    <col min="4" max="4" width="14.28515625" customWidth="1"/>
    <col min="5" max="6" width="12.28515625" customWidth="1"/>
    <col min="7" max="7" width="12.140625" customWidth="1"/>
    <col min="8" max="8" width="14.140625" customWidth="1"/>
    <col min="9" max="9" width="12.28515625" customWidth="1"/>
    <col min="10" max="10" width="12.140625" customWidth="1"/>
    <col min="11" max="11" width="13.140625" customWidth="1"/>
    <col min="257" max="257" width="1.140625" customWidth="1"/>
    <col min="258" max="258" width="38.28515625" customWidth="1"/>
    <col min="259" max="259" width="28.28515625" customWidth="1"/>
    <col min="260" max="260" width="14.28515625" customWidth="1"/>
    <col min="261" max="262" width="12.28515625" customWidth="1"/>
    <col min="263" max="263" width="12.140625" customWidth="1"/>
    <col min="264" max="264" width="14.140625" customWidth="1"/>
    <col min="265" max="265" width="12.28515625" customWidth="1"/>
    <col min="266" max="266" width="12.140625" customWidth="1"/>
    <col min="267" max="267" width="13.140625" customWidth="1"/>
    <col min="513" max="513" width="1.140625" customWidth="1"/>
    <col min="514" max="514" width="38.28515625" customWidth="1"/>
    <col min="515" max="515" width="28.28515625" customWidth="1"/>
    <col min="516" max="516" width="14.28515625" customWidth="1"/>
    <col min="517" max="518" width="12.28515625" customWidth="1"/>
    <col min="519" max="519" width="12.140625" customWidth="1"/>
    <col min="520" max="520" width="14.140625" customWidth="1"/>
    <col min="521" max="521" width="12.28515625" customWidth="1"/>
    <col min="522" max="522" width="12.140625" customWidth="1"/>
    <col min="523" max="523" width="13.140625" customWidth="1"/>
    <col min="769" max="769" width="1.140625" customWidth="1"/>
    <col min="770" max="770" width="38.28515625" customWidth="1"/>
    <col min="771" max="771" width="28.28515625" customWidth="1"/>
    <col min="772" max="772" width="14.28515625" customWidth="1"/>
    <col min="773" max="774" width="12.28515625" customWidth="1"/>
    <col min="775" max="775" width="12.140625" customWidth="1"/>
    <col min="776" max="776" width="14.140625" customWidth="1"/>
    <col min="777" max="777" width="12.28515625" customWidth="1"/>
    <col min="778" max="778" width="12.140625" customWidth="1"/>
    <col min="779" max="779" width="13.140625" customWidth="1"/>
    <col min="1025" max="1025" width="1.140625" customWidth="1"/>
    <col min="1026" max="1026" width="38.28515625" customWidth="1"/>
    <col min="1027" max="1027" width="28.28515625" customWidth="1"/>
    <col min="1028" max="1028" width="14.28515625" customWidth="1"/>
    <col min="1029" max="1030" width="12.28515625" customWidth="1"/>
    <col min="1031" max="1031" width="12.140625" customWidth="1"/>
    <col min="1032" max="1032" width="14.140625" customWidth="1"/>
    <col min="1033" max="1033" width="12.28515625" customWidth="1"/>
    <col min="1034" max="1034" width="12.140625" customWidth="1"/>
    <col min="1035" max="1035" width="13.140625" customWidth="1"/>
    <col min="1281" max="1281" width="1.140625" customWidth="1"/>
    <col min="1282" max="1282" width="38.28515625" customWidth="1"/>
    <col min="1283" max="1283" width="28.28515625" customWidth="1"/>
    <col min="1284" max="1284" width="14.28515625" customWidth="1"/>
    <col min="1285" max="1286" width="12.28515625" customWidth="1"/>
    <col min="1287" max="1287" width="12.140625" customWidth="1"/>
    <col min="1288" max="1288" width="14.140625" customWidth="1"/>
    <col min="1289" max="1289" width="12.28515625" customWidth="1"/>
    <col min="1290" max="1290" width="12.140625" customWidth="1"/>
    <col min="1291" max="1291" width="13.140625" customWidth="1"/>
    <col min="1537" max="1537" width="1.140625" customWidth="1"/>
    <col min="1538" max="1538" width="38.28515625" customWidth="1"/>
    <col min="1539" max="1539" width="28.28515625" customWidth="1"/>
    <col min="1540" max="1540" width="14.28515625" customWidth="1"/>
    <col min="1541" max="1542" width="12.28515625" customWidth="1"/>
    <col min="1543" max="1543" width="12.140625" customWidth="1"/>
    <col min="1544" max="1544" width="14.140625" customWidth="1"/>
    <col min="1545" max="1545" width="12.28515625" customWidth="1"/>
    <col min="1546" max="1546" width="12.140625" customWidth="1"/>
    <col min="1547" max="1547" width="13.140625" customWidth="1"/>
    <col min="1793" max="1793" width="1.140625" customWidth="1"/>
    <col min="1794" max="1794" width="38.28515625" customWidth="1"/>
    <col min="1795" max="1795" width="28.28515625" customWidth="1"/>
    <col min="1796" max="1796" width="14.28515625" customWidth="1"/>
    <col min="1797" max="1798" width="12.28515625" customWidth="1"/>
    <col min="1799" max="1799" width="12.140625" customWidth="1"/>
    <col min="1800" max="1800" width="14.140625" customWidth="1"/>
    <col min="1801" max="1801" width="12.28515625" customWidth="1"/>
    <col min="1802" max="1802" width="12.140625" customWidth="1"/>
    <col min="1803" max="1803" width="13.140625" customWidth="1"/>
    <col min="2049" max="2049" width="1.140625" customWidth="1"/>
    <col min="2050" max="2050" width="38.28515625" customWidth="1"/>
    <col min="2051" max="2051" width="28.28515625" customWidth="1"/>
    <col min="2052" max="2052" width="14.28515625" customWidth="1"/>
    <col min="2053" max="2054" width="12.28515625" customWidth="1"/>
    <col min="2055" max="2055" width="12.140625" customWidth="1"/>
    <col min="2056" max="2056" width="14.140625" customWidth="1"/>
    <col min="2057" max="2057" width="12.28515625" customWidth="1"/>
    <col min="2058" max="2058" width="12.140625" customWidth="1"/>
    <col min="2059" max="2059" width="13.140625" customWidth="1"/>
    <col min="2305" max="2305" width="1.140625" customWidth="1"/>
    <col min="2306" max="2306" width="38.28515625" customWidth="1"/>
    <col min="2307" max="2307" width="28.28515625" customWidth="1"/>
    <col min="2308" max="2308" width="14.28515625" customWidth="1"/>
    <col min="2309" max="2310" width="12.28515625" customWidth="1"/>
    <col min="2311" max="2311" width="12.140625" customWidth="1"/>
    <col min="2312" max="2312" width="14.140625" customWidth="1"/>
    <col min="2313" max="2313" width="12.28515625" customWidth="1"/>
    <col min="2314" max="2314" width="12.140625" customWidth="1"/>
    <col min="2315" max="2315" width="13.140625" customWidth="1"/>
    <col min="2561" max="2561" width="1.140625" customWidth="1"/>
    <col min="2562" max="2562" width="38.28515625" customWidth="1"/>
    <col min="2563" max="2563" width="28.28515625" customWidth="1"/>
    <col min="2564" max="2564" width="14.28515625" customWidth="1"/>
    <col min="2565" max="2566" width="12.28515625" customWidth="1"/>
    <col min="2567" max="2567" width="12.140625" customWidth="1"/>
    <col min="2568" max="2568" width="14.140625" customWidth="1"/>
    <col min="2569" max="2569" width="12.28515625" customWidth="1"/>
    <col min="2570" max="2570" width="12.140625" customWidth="1"/>
    <col min="2571" max="2571" width="13.140625" customWidth="1"/>
    <col min="2817" max="2817" width="1.140625" customWidth="1"/>
    <col min="2818" max="2818" width="38.28515625" customWidth="1"/>
    <col min="2819" max="2819" width="28.28515625" customWidth="1"/>
    <col min="2820" max="2820" width="14.28515625" customWidth="1"/>
    <col min="2821" max="2822" width="12.28515625" customWidth="1"/>
    <col min="2823" max="2823" width="12.140625" customWidth="1"/>
    <col min="2824" max="2824" width="14.140625" customWidth="1"/>
    <col min="2825" max="2825" width="12.28515625" customWidth="1"/>
    <col min="2826" max="2826" width="12.140625" customWidth="1"/>
    <col min="2827" max="2827" width="13.140625" customWidth="1"/>
    <col min="3073" max="3073" width="1.140625" customWidth="1"/>
    <col min="3074" max="3074" width="38.28515625" customWidth="1"/>
    <col min="3075" max="3075" width="28.28515625" customWidth="1"/>
    <col min="3076" max="3076" width="14.28515625" customWidth="1"/>
    <col min="3077" max="3078" width="12.28515625" customWidth="1"/>
    <col min="3079" max="3079" width="12.140625" customWidth="1"/>
    <col min="3080" max="3080" width="14.140625" customWidth="1"/>
    <col min="3081" max="3081" width="12.28515625" customWidth="1"/>
    <col min="3082" max="3082" width="12.140625" customWidth="1"/>
    <col min="3083" max="3083" width="13.140625" customWidth="1"/>
    <col min="3329" max="3329" width="1.140625" customWidth="1"/>
    <col min="3330" max="3330" width="38.28515625" customWidth="1"/>
    <col min="3331" max="3331" width="28.28515625" customWidth="1"/>
    <col min="3332" max="3332" width="14.28515625" customWidth="1"/>
    <col min="3333" max="3334" width="12.28515625" customWidth="1"/>
    <col min="3335" max="3335" width="12.140625" customWidth="1"/>
    <col min="3336" max="3336" width="14.140625" customWidth="1"/>
    <col min="3337" max="3337" width="12.28515625" customWidth="1"/>
    <col min="3338" max="3338" width="12.140625" customWidth="1"/>
    <col min="3339" max="3339" width="13.140625" customWidth="1"/>
    <col min="3585" max="3585" width="1.140625" customWidth="1"/>
    <col min="3586" max="3586" width="38.28515625" customWidth="1"/>
    <col min="3587" max="3587" width="28.28515625" customWidth="1"/>
    <col min="3588" max="3588" width="14.28515625" customWidth="1"/>
    <col min="3589" max="3590" width="12.28515625" customWidth="1"/>
    <col min="3591" max="3591" width="12.140625" customWidth="1"/>
    <col min="3592" max="3592" width="14.140625" customWidth="1"/>
    <col min="3593" max="3593" width="12.28515625" customWidth="1"/>
    <col min="3594" max="3594" width="12.140625" customWidth="1"/>
    <col min="3595" max="3595" width="13.140625" customWidth="1"/>
    <col min="3841" max="3841" width="1.140625" customWidth="1"/>
    <col min="3842" max="3842" width="38.28515625" customWidth="1"/>
    <col min="3843" max="3843" width="28.28515625" customWidth="1"/>
    <col min="3844" max="3844" width="14.28515625" customWidth="1"/>
    <col min="3845" max="3846" width="12.28515625" customWidth="1"/>
    <col min="3847" max="3847" width="12.140625" customWidth="1"/>
    <col min="3848" max="3848" width="14.140625" customWidth="1"/>
    <col min="3849" max="3849" width="12.28515625" customWidth="1"/>
    <col min="3850" max="3850" width="12.140625" customWidth="1"/>
    <col min="3851" max="3851" width="13.140625" customWidth="1"/>
    <col min="4097" max="4097" width="1.140625" customWidth="1"/>
    <col min="4098" max="4098" width="38.28515625" customWidth="1"/>
    <col min="4099" max="4099" width="28.28515625" customWidth="1"/>
    <col min="4100" max="4100" width="14.28515625" customWidth="1"/>
    <col min="4101" max="4102" width="12.28515625" customWidth="1"/>
    <col min="4103" max="4103" width="12.140625" customWidth="1"/>
    <col min="4104" max="4104" width="14.140625" customWidth="1"/>
    <col min="4105" max="4105" width="12.28515625" customWidth="1"/>
    <col min="4106" max="4106" width="12.140625" customWidth="1"/>
    <col min="4107" max="4107" width="13.140625" customWidth="1"/>
    <col min="4353" max="4353" width="1.140625" customWidth="1"/>
    <col min="4354" max="4354" width="38.28515625" customWidth="1"/>
    <col min="4355" max="4355" width="28.28515625" customWidth="1"/>
    <col min="4356" max="4356" width="14.28515625" customWidth="1"/>
    <col min="4357" max="4358" width="12.28515625" customWidth="1"/>
    <col min="4359" max="4359" width="12.140625" customWidth="1"/>
    <col min="4360" max="4360" width="14.140625" customWidth="1"/>
    <col min="4361" max="4361" width="12.28515625" customWidth="1"/>
    <col min="4362" max="4362" width="12.140625" customWidth="1"/>
    <col min="4363" max="4363" width="13.140625" customWidth="1"/>
    <col min="4609" max="4609" width="1.140625" customWidth="1"/>
    <col min="4610" max="4610" width="38.28515625" customWidth="1"/>
    <col min="4611" max="4611" width="28.28515625" customWidth="1"/>
    <col min="4612" max="4612" width="14.28515625" customWidth="1"/>
    <col min="4613" max="4614" width="12.28515625" customWidth="1"/>
    <col min="4615" max="4615" width="12.140625" customWidth="1"/>
    <col min="4616" max="4616" width="14.140625" customWidth="1"/>
    <col min="4617" max="4617" width="12.28515625" customWidth="1"/>
    <col min="4618" max="4618" width="12.140625" customWidth="1"/>
    <col min="4619" max="4619" width="13.140625" customWidth="1"/>
    <col min="4865" max="4865" width="1.140625" customWidth="1"/>
    <col min="4866" max="4866" width="38.28515625" customWidth="1"/>
    <col min="4867" max="4867" width="28.28515625" customWidth="1"/>
    <col min="4868" max="4868" width="14.28515625" customWidth="1"/>
    <col min="4869" max="4870" width="12.28515625" customWidth="1"/>
    <col min="4871" max="4871" width="12.140625" customWidth="1"/>
    <col min="4872" max="4872" width="14.140625" customWidth="1"/>
    <col min="4873" max="4873" width="12.28515625" customWidth="1"/>
    <col min="4874" max="4874" width="12.140625" customWidth="1"/>
    <col min="4875" max="4875" width="13.140625" customWidth="1"/>
    <col min="5121" max="5121" width="1.140625" customWidth="1"/>
    <col min="5122" max="5122" width="38.28515625" customWidth="1"/>
    <col min="5123" max="5123" width="28.28515625" customWidth="1"/>
    <col min="5124" max="5124" width="14.28515625" customWidth="1"/>
    <col min="5125" max="5126" width="12.28515625" customWidth="1"/>
    <col min="5127" max="5127" width="12.140625" customWidth="1"/>
    <col min="5128" max="5128" width="14.140625" customWidth="1"/>
    <col min="5129" max="5129" width="12.28515625" customWidth="1"/>
    <col min="5130" max="5130" width="12.140625" customWidth="1"/>
    <col min="5131" max="5131" width="13.140625" customWidth="1"/>
    <col min="5377" max="5377" width="1.140625" customWidth="1"/>
    <col min="5378" max="5378" width="38.28515625" customWidth="1"/>
    <col min="5379" max="5379" width="28.28515625" customWidth="1"/>
    <col min="5380" max="5380" width="14.28515625" customWidth="1"/>
    <col min="5381" max="5382" width="12.28515625" customWidth="1"/>
    <col min="5383" max="5383" width="12.140625" customWidth="1"/>
    <col min="5384" max="5384" width="14.140625" customWidth="1"/>
    <col min="5385" max="5385" width="12.28515625" customWidth="1"/>
    <col min="5386" max="5386" width="12.140625" customWidth="1"/>
    <col min="5387" max="5387" width="13.140625" customWidth="1"/>
    <col min="5633" max="5633" width="1.140625" customWidth="1"/>
    <col min="5634" max="5634" width="38.28515625" customWidth="1"/>
    <col min="5635" max="5635" width="28.28515625" customWidth="1"/>
    <col min="5636" max="5636" width="14.28515625" customWidth="1"/>
    <col min="5637" max="5638" width="12.28515625" customWidth="1"/>
    <col min="5639" max="5639" width="12.140625" customWidth="1"/>
    <col min="5640" max="5640" width="14.140625" customWidth="1"/>
    <col min="5641" max="5641" width="12.28515625" customWidth="1"/>
    <col min="5642" max="5642" width="12.140625" customWidth="1"/>
    <col min="5643" max="5643" width="13.140625" customWidth="1"/>
    <col min="5889" max="5889" width="1.140625" customWidth="1"/>
    <col min="5890" max="5890" width="38.28515625" customWidth="1"/>
    <col min="5891" max="5891" width="28.28515625" customWidth="1"/>
    <col min="5892" max="5892" width="14.28515625" customWidth="1"/>
    <col min="5893" max="5894" width="12.28515625" customWidth="1"/>
    <col min="5895" max="5895" width="12.140625" customWidth="1"/>
    <col min="5896" max="5896" width="14.140625" customWidth="1"/>
    <col min="5897" max="5897" width="12.28515625" customWidth="1"/>
    <col min="5898" max="5898" width="12.140625" customWidth="1"/>
    <col min="5899" max="5899" width="13.140625" customWidth="1"/>
    <col min="6145" max="6145" width="1.140625" customWidth="1"/>
    <col min="6146" max="6146" width="38.28515625" customWidth="1"/>
    <col min="6147" max="6147" width="28.28515625" customWidth="1"/>
    <col min="6148" max="6148" width="14.28515625" customWidth="1"/>
    <col min="6149" max="6150" width="12.28515625" customWidth="1"/>
    <col min="6151" max="6151" width="12.140625" customWidth="1"/>
    <col min="6152" max="6152" width="14.140625" customWidth="1"/>
    <col min="6153" max="6153" width="12.28515625" customWidth="1"/>
    <col min="6154" max="6154" width="12.140625" customWidth="1"/>
    <col min="6155" max="6155" width="13.140625" customWidth="1"/>
    <col min="6401" max="6401" width="1.140625" customWidth="1"/>
    <col min="6402" max="6402" width="38.28515625" customWidth="1"/>
    <col min="6403" max="6403" width="28.28515625" customWidth="1"/>
    <col min="6404" max="6404" width="14.28515625" customWidth="1"/>
    <col min="6405" max="6406" width="12.28515625" customWidth="1"/>
    <col min="6407" max="6407" width="12.140625" customWidth="1"/>
    <col min="6408" max="6408" width="14.140625" customWidth="1"/>
    <col min="6409" max="6409" width="12.28515625" customWidth="1"/>
    <col min="6410" max="6410" width="12.140625" customWidth="1"/>
    <col min="6411" max="6411" width="13.140625" customWidth="1"/>
    <col min="6657" max="6657" width="1.140625" customWidth="1"/>
    <col min="6658" max="6658" width="38.28515625" customWidth="1"/>
    <col min="6659" max="6659" width="28.28515625" customWidth="1"/>
    <col min="6660" max="6660" width="14.28515625" customWidth="1"/>
    <col min="6661" max="6662" width="12.28515625" customWidth="1"/>
    <col min="6663" max="6663" width="12.140625" customWidth="1"/>
    <col min="6664" max="6664" width="14.140625" customWidth="1"/>
    <col min="6665" max="6665" width="12.28515625" customWidth="1"/>
    <col min="6666" max="6666" width="12.140625" customWidth="1"/>
    <col min="6667" max="6667" width="13.140625" customWidth="1"/>
    <col min="6913" max="6913" width="1.140625" customWidth="1"/>
    <col min="6914" max="6914" width="38.28515625" customWidth="1"/>
    <col min="6915" max="6915" width="28.28515625" customWidth="1"/>
    <col min="6916" max="6916" width="14.28515625" customWidth="1"/>
    <col min="6917" max="6918" width="12.28515625" customWidth="1"/>
    <col min="6919" max="6919" width="12.140625" customWidth="1"/>
    <col min="6920" max="6920" width="14.140625" customWidth="1"/>
    <col min="6921" max="6921" width="12.28515625" customWidth="1"/>
    <col min="6922" max="6922" width="12.140625" customWidth="1"/>
    <col min="6923" max="6923" width="13.140625" customWidth="1"/>
    <col min="7169" max="7169" width="1.140625" customWidth="1"/>
    <col min="7170" max="7170" width="38.28515625" customWidth="1"/>
    <col min="7171" max="7171" width="28.28515625" customWidth="1"/>
    <col min="7172" max="7172" width="14.28515625" customWidth="1"/>
    <col min="7173" max="7174" width="12.28515625" customWidth="1"/>
    <col min="7175" max="7175" width="12.140625" customWidth="1"/>
    <col min="7176" max="7176" width="14.140625" customWidth="1"/>
    <col min="7177" max="7177" width="12.28515625" customWidth="1"/>
    <col min="7178" max="7178" width="12.140625" customWidth="1"/>
    <col min="7179" max="7179" width="13.140625" customWidth="1"/>
    <col min="7425" max="7425" width="1.140625" customWidth="1"/>
    <col min="7426" max="7426" width="38.28515625" customWidth="1"/>
    <col min="7427" max="7427" width="28.28515625" customWidth="1"/>
    <col min="7428" max="7428" width="14.28515625" customWidth="1"/>
    <col min="7429" max="7430" width="12.28515625" customWidth="1"/>
    <col min="7431" max="7431" width="12.140625" customWidth="1"/>
    <col min="7432" max="7432" width="14.140625" customWidth="1"/>
    <col min="7433" max="7433" width="12.28515625" customWidth="1"/>
    <col min="7434" max="7434" width="12.140625" customWidth="1"/>
    <col min="7435" max="7435" width="13.140625" customWidth="1"/>
    <col min="7681" max="7681" width="1.140625" customWidth="1"/>
    <col min="7682" max="7682" width="38.28515625" customWidth="1"/>
    <col min="7683" max="7683" width="28.28515625" customWidth="1"/>
    <col min="7684" max="7684" width="14.28515625" customWidth="1"/>
    <col min="7685" max="7686" width="12.28515625" customWidth="1"/>
    <col min="7687" max="7687" width="12.140625" customWidth="1"/>
    <col min="7688" max="7688" width="14.140625" customWidth="1"/>
    <col min="7689" max="7689" width="12.28515625" customWidth="1"/>
    <col min="7690" max="7690" width="12.140625" customWidth="1"/>
    <col min="7691" max="7691" width="13.140625" customWidth="1"/>
    <col min="7937" max="7937" width="1.140625" customWidth="1"/>
    <col min="7938" max="7938" width="38.28515625" customWidth="1"/>
    <col min="7939" max="7939" width="28.28515625" customWidth="1"/>
    <col min="7940" max="7940" width="14.28515625" customWidth="1"/>
    <col min="7941" max="7942" width="12.28515625" customWidth="1"/>
    <col min="7943" max="7943" width="12.140625" customWidth="1"/>
    <col min="7944" max="7944" width="14.140625" customWidth="1"/>
    <col min="7945" max="7945" width="12.28515625" customWidth="1"/>
    <col min="7946" max="7946" width="12.140625" customWidth="1"/>
    <col min="7947" max="7947" width="13.140625" customWidth="1"/>
    <col min="8193" max="8193" width="1.140625" customWidth="1"/>
    <col min="8194" max="8194" width="38.28515625" customWidth="1"/>
    <col min="8195" max="8195" width="28.28515625" customWidth="1"/>
    <col min="8196" max="8196" width="14.28515625" customWidth="1"/>
    <col min="8197" max="8198" width="12.28515625" customWidth="1"/>
    <col min="8199" max="8199" width="12.140625" customWidth="1"/>
    <col min="8200" max="8200" width="14.140625" customWidth="1"/>
    <col min="8201" max="8201" width="12.28515625" customWidth="1"/>
    <col min="8202" max="8202" width="12.140625" customWidth="1"/>
    <col min="8203" max="8203" width="13.140625" customWidth="1"/>
    <col min="8449" max="8449" width="1.140625" customWidth="1"/>
    <col min="8450" max="8450" width="38.28515625" customWidth="1"/>
    <col min="8451" max="8451" width="28.28515625" customWidth="1"/>
    <col min="8452" max="8452" width="14.28515625" customWidth="1"/>
    <col min="8453" max="8454" width="12.28515625" customWidth="1"/>
    <col min="8455" max="8455" width="12.140625" customWidth="1"/>
    <col min="8456" max="8456" width="14.140625" customWidth="1"/>
    <col min="8457" max="8457" width="12.28515625" customWidth="1"/>
    <col min="8458" max="8458" width="12.140625" customWidth="1"/>
    <col min="8459" max="8459" width="13.140625" customWidth="1"/>
    <col min="8705" max="8705" width="1.140625" customWidth="1"/>
    <col min="8706" max="8706" width="38.28515625" customWidth="1"/>
    <col min="8707" max="8707" width="28.28515625" customWidth="1"/>
    <col min="8708" max="8708" width="14.28515625" customWidth="1"/>
    <col min="8709" max="8710" width="12.28515625" customWidth="1"/>
    <col min="8711" max="8711" width="12.140625" customWidth="1"/>
    <col min="8712" max="8712" width="14.140625" customWidth="1"/>
    <col min="8713" max="8713" width="12.28515625" customWidth="1"/>
    <col min="8714" max="8714" width="12.140625" customWidth="1"/>
    <col min="8715" max="8715" width="13.140625" customWidth="1"/>
    <col min="8961" max="8961" width="1.140625" customWidth="1"/>
    <col min="8962" max="8962" width="38.28515625" customWidth="1"/>
    <col min="8963" max="8963" width="28.28515625" customWidth="1"/>
    <col min="8964" max="8964" width="14.28515625" customWidth="1"/>
    <col min="8965" max="8966" width="12.28515625" customWidth="1"/>
    <col min="8967" max="8967" width="12.140625" customWidth="1"/>
    <col min="8968" max="8968" width="14.140625" customWidth="1"/>
    <col min="8969" max="8969" width="12.28515625" customWidth="1"/>
    <col min="8970" max="8970" width="12.140625" customWidth="1"/>
    <col min="8971" max="8971" width="13.140625" customWidth="1"/>
    <col min="9217" max="9217" width="1.140625" customWidth="1"/>
    <col min="9218" max="9218" width="38.28515625" customWidth="1"/>
    <col min="9219" max="9219" width="28.28515625" customWidth="1"/>
    <col min="9220" max="9220" width="14.28515625" customWidth="1"/>
    <col min="9221" max="9222" width="12.28515625" customWidth="1"/>
    <col min="9223" max="9223" width="12.140625" customWidth="1"/>
    <col min="9224" max="9224" width="14.140625" customWidth="1"/>
    <col min="9225" max="9225" width="12.28515625" customWidth="1"/>
    <col min="9226" max="9226" width="12.140625" customWidth="1"/>
    <col min="9227" max="9227" width="13.140625" customWidth="1"/>
    <col min="9473" max="9473" width="1.140625" customWidth="1"/>
    <col min="9474" max="9474" width="38.28515625" customWidth="1"/>
    <col min="9475" max="9475" width="28.28515625" customWidth="1"/>
    <col min="9476" max="9476" width="14.28515625" customWidth="1"/>
    <col min="9477" max="9478" width="12.28515625" customWidth="1"/>
    <col min="9479" max="9479" width="12.140625" customWidth="1"/>
    <col min="9480" max="9480" width="14.140625" customWidth="1"/>
    <col min="9481" max="9481" width="12.28515625" customWidth="1"/>
    <col min="9482" max="9482" width="12.140625" customWidth="1"/>
    <col min="9483" max="9483" width="13.140625" customWidth="1"/>
    <col min="9729" max="9729" width="1.140625" customWidth="1"/>
    <col min="9730" max="9730" width="38.28515625" customWidth="1"/>
    <col min="9731" max="9731" width="28.28515625" customWidth="1"/>
    <col min="9732" max="9732" width="14.28515625" customWidth="1"/>
    <col min="9733" max="9734" width="12.28515625" customWidth="1"/>
    <col min="9735" max="9735" width="12.140625" customWidth="1"/>
    <col min="9736" max="9736" width="14.140625" customWidth="1"/>
    <col min="9737" max="9737" width="12.28515625" customWidth="1"/>
    <col min="9738" max="9738" width="12.140625" customWidth="1"/>
    <col min="9739" max="9739" width="13.140625" customWidth="1"/>
    <col min="9985" max="9985" width="1.140625" customWidth="1"/>
    <col min="9986" max="9986" width="38.28515625" customWidth="1"/>
    <col min="9987" max="9987" width="28.28515625" customWidth="1"/>
    <col min="9988" max="9988" width="14.28515625" customWidth="1"/>
    <col min="9989" max="9990" width="12.28515625" customWidth="1"/>
    <col min="9991" max="9991" width="12.140625" customWidth="1"/>
    <col min="9992" max="9992" width="14.140625" customWidth="1"/>
    <col min="9993" max="9993" width="12.28515625" customWidth="1"/>
    <col min="9994" max="9994" width="12.140625" customWidth="1"/>
    <col min="9995" max="9995" width="13.140625" customWidth="1"/>
    <col min="10241" max="10241" width="1.140625" customWidth="1"/>
    <col min="10242" max="10242" width="38.28515625" customWidth="1"/>
    <col min="10243" max="10243" width="28.28515625" customWidth="1"/>
    <col min="10244" max="10244" width="14.28515625" customWidth="1"/>
    <col min="10245" max="10246" width="12.28515625" customWidth="1"/>
    <col min="10247" max="10247" width="12.140625" customWidth="1"/>
    <col min="10248" max="10248" width="14.140625" customWidth="1"/>
    <col min="10249" max="10249" width="12.28515625" customWidth="1"/>
    <col min="10250" max="10250" width="12.140625" customWidth="1"/>
    <col min="10251" max="10251" width="13.140625" customWidth="1"/>
    <col min="10497" max="10497" width="1.140625" customWidth="1"/>
    <col min="10498" max="10498" width="38.28515625" customWidth="1"/>
    <col min="10499" max="10499" width="28.28515625" customWidth="1"/>
    <col min="10500" max="10500" width="14.28515625" customWidth="1"/>
    <col min="10501" max="10502" width="12.28515625" customWidth="1"/>
    <col min="10503" max="10503" width="12.140625" customWidth="1"/>
    <col min="10504" max="10504" width="14.140625" customWidth="1"/>
    <col min="10505" max="10505" width="12.28515625" customWidth="1"/>
    <col min="10506" max="10506" width="12.140625" customWidth="1"/>
    <col min="10507" max="10507" width="13.140625" customWidth="1"/>
    <col min="10753" max="10753" width="1.140625" customWidth="1"/>
    <col min="10754" max="10754" width="38.28515625" customWidth="1"/>
    <col min="10755" max="10755" width="28.28515625" customWidth="1"/>
    <col min="10756" max="10756" width="14.28515625" customWidth="1"/>
    <col min="10757" max="10758" width="12.28515625" customWidth="1"/>
    <col min="10759" max="10759" width="12.140625" customWidth="1"/>
    <col min="10760" max="10760" width="14.140625" customWidth="1"/>
    <col min="10761" max="10761" width="12.28515625" customWidth="1"/>
    <col min="10762" max="10762" width="12.140625" customWidth="1"/>
    <col min="10763" max="10763" width="13.140625" customWidth="1"/>
    <col min="11009" max="11009" width="1.140625" customWidth="1"/>
    <col min="11010" max="11010" width="38.28515625" customWidth="1"/>
    <col min="11011" max="11011" width="28.28515625" customWidth="1"/>
    <col min="11012" max="11012" width="14.28515625" customWidth="1"/>
    <col min="11013" max="11014" width="12.28515625" customWidth="1"/>
    <col min="11015" max="11015" width="12.140625" customWidth="1"/>
    <col min="11016" max="11016" width="14.140625" customWidth="1"/>
    <col min="11017" max="11017" width="12.28515625" customWidth="1"/>
    <col min="11018" max="11018" width="12.140625" customWidth="1"/>
    <col min="11019" max="11019" width="13.140625" customWidth="1"/>
    <col min="11265" max="11265" width="1.140625" customWidth="1"/>
    <col min="11266" max="11266" width="38.28515625" customWidth="1"/>
    <col min="11267" max="11267" width="28.28515625" customWidth="1"/>
    <col min="11268" max="11268" width="14.28515625" customWidth="1"/>
    <col min="11269" max="11270" width="12.28515625" customWidth="1"/>
    <col min="11271" max="11271" width="12.140625" customWidth="1"/>
    <col min="11272" max="11272" width="14.140625" customWidth="1"/>
    <col min="11273" max="11273" width="12.28515625" customWidth="1"/>
    <col min="11274" max="11274" width="12.140625" customWidth="1"/>
    <col min="11275" max="11275" width="13.140625" customWidth="1"/>
    <col min="11521" max="11521" width="1.140625" customWidth="1"/>
    <col min="11522" max="11522" width="38.28515625" customWidth="1"/>
    <col min="11523" max="11523" width="28.28515625" customWidth="1"/>
    <col min="11524" max="11524" width="14.28515625" customWidth="1"/>
    <col min="11525" max="11526" width="12.28515625" customWidth="1"/>
    <col min="11527" max="11527" width="12.140625" customWidth="1"/>
    <col min="11528" max="11528" width="14.140625" customWidth="1"/>
    <col min="11529" max="11529" width="12.28515625" customWidth="1"/>
    <col min="11530" max="11530" width="12.140625" customWidth="1"/>
    <col min="11531" max="11531" width="13.140625" customWidth="1"/>
    <col min="11777" max="11777" width="1.140625" customWidth="1"/>
    <col min="11778" max="11778" width="38.28515625" customWidth="1"/>
    <col min="11779" max="11779" width="28.28515625" customWidth="1"/>
    <col min="11780" max="11780" width="14.28515625" customWidth="1"/>
    <col min="11781" max="11782" width="12.28515625" customWidth="1"/>
    <col min="11783" max="11783" width="12.140625" customWidth="1"/>
    <col min="11784" max="11784" width="14.140625" customWidth="1"/>
    <col min="11785" max="11785" width="12.28515625" customWidth="1"/>
    <col min="11786" max="11786" width="12.140625" customWidth="1"/>
    <col min="11787" max="11787" width="13.140625" customWidth="1"/>
    <col min="12033" max="12033" width="1.140625" customWidth="1"/>
    <col min="12034" max="12034" width="38.28515625" customWidth="1"/>
    <col min="12035" max="12035" width="28.28515625" customWidth="1"/>
    <col min="12036" max="12036" width="14.28515625" customWidth="1"/>
    <col min="12037" max="12038" width="12.28515625" customWidth="1"/>
    <col min="12039" max="12039" width="12.140625" customWidth="1"/>
    <col min="12040" max="12040" width="14.140625" customWidth="1"/>
    <col min="12041" max="12041" width="12.28515625" customWidth="1"/>
    <col min="12042" max="12042" width="12.140625" customWidth="1"/>
    <col min="12043" max="12043" width="13.140625" customWidth="1"/>
    <col min="12289" max="12289" width="1.140625" customWidth="1"/>
    <col min="12290" max="12290" width="38.28515625" customWidth="1"/>
    <col min="12291" max="12291" width="28.28515625" customWidth="1"/>
    <col min="12292" max="12292" width="14.28515625" customWidth="1"/>
    <col min="12293" max="12294" width="12.28515625" customWidth="1"/>
    <col min="12295" max="12295" width="12.140625" customWidth="1"/>
    <col min="12296" max="12296" width="14.140625" customWidth="1"/>
    <col min="12297" max="12297" width="12.28515625" customWidth="1"/>
    <col min="12298" max="12298" width="12.140625" customWidth="1"/>
    <col min="12299" max="12299" width="13.140625" customWidth="1"/>
    <col min="12545" max="12545" width="1.140625" customWidth="1"/>
    <col min="12546" max="12546" width="38.28515625" customWidth="1"/>
    <col min="12547" max="12547" width="28.28515625" customWidth="1"/>
    <col min="12548" max="12548" width="14.28515625" customWidth="1"/>
    <col min="12549" max="12550" width="12.28515625" customWidth="1"/>
    <col min="12551" max="12551" width="12.140625" customWidth="1"/>
    <col min="12552" max="12552" width="14.140625" customWidth="1"/>
    <col min="12553" max="12553" width="12.28515625" customWidth="1"/>
    <col min="12554" max="12554" width="12.140625" customWidth="1"/>
    <col min="12555" max="12555" width="13.140625" customWidth="1"/>
    <col min="12801" max="12801" width="1.140625" customWidth="1"/>
    <col min="12802" max="12802" width="38.28515625" customWidth="1"/>
    <col min="12803" max="12803" width="28.28515625" customWidth="1"/>
    <col min="12804" max="12804" width="14.28515625" customWidth="1"/>
    <col min="12805" max="12806" width="12.28515625" customWidth="1"/>
    <col min="12807" max="12807" width="12.140625" customWidth="1"/>
    <col min="12808" max="12808" width="14.140625" customWidth="1"/>
    <col min="12809" max="12809" width="12.28515625" customWidth="1"/>
    <col min="12810" max="12810" width="12.140625" customWidth="1"/>
    <col min="12811" max="12811" width="13.140625" customWidth="1"/>
    <col min="13057" max="13057" width="1.140625" customWidth="1"/>
    <col min="13058" max="13058" width="38.28515625" customWidth="1"/>
    <col min="13059" max="13059" width="28.28515625" customWidth="1"/>
    <col min="13060" max="13060" width="14.28515625" customWidth="1"/>
    <col min="13061" max="13062" width="12.28515625" customWidth="1"/>
    <col min="13063" max="13063" width="12.140625" customWidth="1"/>
    <col min="13064" max="13064" width="14.140625" customWidth="1"/>
    <col min="13065" max="13065" width="12.28515625" customWidth="1"/>
    <col min="13066" max="13066" width="12.140625" customWidth="1"/>
    <col min="13067" max="13067" width="13.140625" customWidth="1"/>
    <col min="13313" max="13313" width="1.140625" customWidth="1"/>
    <col min="13314" max="13314" width="38.28515625" customWidth="1"/>
    <col min="13315" max="13315" width="28.28515625" customWidth="1"/>
    <col min="13316" max="13316" width="14.28515625" customWidth="1"/>
    <col min="13317" max="13318" width="12.28515625" customWidth="1"/>
    <col min="13319" max="13319" width="12.140625" customWidth="1"/>
    <col min="13320" max="13320" width="14.140625" customWidth="1"/>
    <col min="13321" max="13321" width="12.28515625" customWidth="1"/>
    <col min="13322" max="13322" width="12.140625" customWidth="1"/>
    <col min="13323" max="13323" width="13.140625" customWidth="1"/>
    <col min="13569" max="13569" width="1.140625" customWidth="1"/>
    <col min="13570" max="13570" width="38.28515625" customWidth="1"/>
    <col min="13571" max="13571" width="28.28515625" customWidth="1"/>
    <col min="13572" max="13572" width="14.28515625" customWidth="1"/>
    <col min="13573" max="13574" width="12.28515625" customWidth="1"/>
    <col min="13575" max="13575" width="12.140625" customWidth="1"/>
    <col min="13576" max="13576" width="14.140625" customWidth="1"/>
    <col min="13577" max="13577" width="12.28515625" customWidth="1"/>
    <col min="13578" max="13578" width="12.140625" customWidth="1"/>
    <col min="13579" max="13579" width="13.140625" customWidth="1"/>
    <col min="13825" max="13825" width="1.140625" customWidth="1"/>
    <col min="13826" max="13826" width="38.28515625" customWidth="1"/>
    <col min="13827" max="13827" width="28.28515625" customWidth="1"/>
    <col min="13828" max="13828" width="14.28515625" customWidth="1"/>
    <col min="13829" max="13830" width="12.28515625" customWidth="1"/>
    <col min="13831" max="13831" width="12.140625" customWidth="1"/>
    <col min="13832" max="13832" width="14.140625" customWidth="1"/>
    <col min="13833" max="13833" width="12.28515625" customWidth="1"/>
    <col min="13834" max="13834" width="12.140625" customWidth="1"/>
    <col min="13835" max="13835" width="13.140625" customWidth="1"/>
    <col min="14081" max="14081" width="1.140625" customWidth="1"/>
    <col min="14082" max="14082" width="38.28515625" customWidth="1"/>
    <col min="14083" max="14083" width="28.28515625" customWidth="1"/>
    <col min="14084" max="14084" width="14.28515625" customWidth="1"/>
    <col min="14085" max="14086" width="12.28515625" customWidth="1"/>
    <col min="14087" max="14087" width="12.140625" customWidth="1"/>
    <col min="14088" max="14088" width="14.140625" customWidth="1"/>
    <col min="14089" max="14089" width="12.28515625" customWidth="1"/>
    <col min="14090" max="14090" width="12.140625" customWidth="1"/>
    <col min="14091" max="14091" width="13.140625" customWidth="1"/>
    <col min="14337" max="14337" width="1.140625" customWidth="1"/>
    <col min="14338" max="14338" width="38.28515625" customWidth="1"/>
    <col min="14339" max="14339" width="28.28515625" customWidth="1"/>
    <col min="14340" max="14340" width="14.28515625" customWidth="1"/>
    <col min="14341" max="14342" width="12.28515625" customWidth="1"/>
    <col min="14343" max="14343" width="12.140625" customWidth="1"/>
    <col min="14344" max="14344" width="14.140625" customWidth="1"/>
    <col min="14345" max="14345" width="12.28515625" customWidth="1"/>
    <col min="14346" max="14346" width="12.140625" customWidth="1"/>
    <col min="14347" max="14347" width="13.140625" customWidth="1"/>
    <col min="14593" max="14593" width="1.140625" customWidth="1"/>
    <col min="14594" max="14594" width="38.28515625" customWidth="1"/>
    <col min="14595" max="14595" width="28.28515625" customWidth="1"/>
    <col min="14596" max="14596" width="14.28515625" customWidth="1"/>
    <col min="14597" max="14598" width="12.28515625" customWidth="1"/>
    <col min="14599" max="14599" width="12.140625" customWidth="1"/>
    <col min="14600" max="14600" width="14.140625" customWidth="1"/>
    <col min="14601" max="14601" width="12.28515625" customWidth="1"/>
    <col min="14602" max="14602" width="12.140625" customWidth="1"/>
    <col min="14603" max="14603" width="13.140625" customWidth="1"/>
    <col min="14849" max="14849" width="1.140625" customWidth="1"/>
    <col min="14850" max="14850" width="38.28515625" customWidth="1"/>
    <col min="14851" max="14851" width="28.28515625" customWidth="1"/>
    <col min="14852" max="14852" width="14.28515625" customWidth="1"/>
    <col min="14853" max="14854" width="12.28515625" customWidth="1"/>
    <col min="14855" max="14855" width="12.140625" customWidth="1"/>
    <col min="14856" max="14856" width="14.140625" customWidth="1"/>
    <col min="14857" max="14857" width="12.28515625" customWidth="1"/>
    <col min="14858" max="14858" width="12.140625" customWidth="1"/>
    <col min="14859" max="14859" width="13.140625" customWidth="1"/>
    <col min="15105" max="15105" width="1.140625" customWidth="1"/>
    <col min="15106" max="15106" width="38.28515625" customWidth="1"/>
    <col min="15107" max="15107" width="28.28515625" customWidth="1"/>
    <col min="15108" max="15108" width="14.28515625" customWidth="1"/>
    <col min="15109" max="15110" width="12.28515625" customWidth="1"/>
    <col min="15111" max="15111" width="12.140625" customWidth="1"/>
    <col min="15112" max="15112" width="14.140625" customWidth="1"/>
    <col min="15113" max="15113" width="12.28515625" customWidth="1"/>
    <col min="15114" max="15114" width="12.140625" customWidth="1"/>
    <col min="15115" max="15115" width="13.140625" customWidth="1"/>
    <col min="15361" max="15361" width="1.140625" customWidth="1"/>
    <col min="15362" max="15362" width="38.28515625" customWidth="1"/>
    <col min="15363" max="15363" width="28.28515625" customWidth="1"/>
    <col min="15364" max="15364" width="14.28515625" customWidth="1"/>
    <col min="15365" max="15366" width="12.28515625" customWidth="1"/>
    <col min="15367" max="15367" width="12.140625" customWidth="1"/>
    <col min="15368" max="15368" width="14.140625" customWidth="1"/>
    <col min="15369" max="15369" width="12.28515625" customWidth="1"/>
    <col min="15370" max="15370" width="12.140625" customWidth="1"/>
    <col min="15371" max="15371" width="13.140625" customWidth="1"/>
    <col min="15617" max="15617" width="1.140625" customWidth="1"/>
    <col min="15618" max="15618" width="38.28515625" customWidth="1"/>
    <col min="15619" max="15619" width="28.28515625" customWidth="1"/>
    <col min="15620" max="15620" width="14.28515625" customWidth="1"/>
    <col min="15621" max="15622" width="12.28515625" customWidth="1"/>
    <col min="15623" max="15623" width="12.140625" customWidth="1"/>
    <col min="15624" max="15624" width="14.140625" customWidth="1"/>
    <col min="15625" max="15625" width="12.28515625" customWidth="1"/>
    <col min="15626" max="15626" width="12.140625" customWidth="1"/>
    <col min="15627" max="15627" width="13.140625" customWidth="1"/>
    <col min="15873" max="15873" width="1.140625" customWidth="1"/>
    <col min="15874" max="15874" width="38.28515625" customWidth="1"/>
    <col min="15875" max="15875" width="28.28515625" customWidth="1"/>
    <col min="15876" max="15876" width="14.28515625" customWidth="1"/>
    <col min="15877" max="15878" width="12.28515625" customWidth="1"/>
    <col min="15879" max="15879" width="12.140625" customWidth="1"/>
    <col min="15880" max="15880" width="14.140625" customWidth="1"/>
    <col min="15881" max="15881" width="12.28515625" customWidth="1"/>
    <col min="15882" max="15882" width="12.140625" customWidth="1"/>
    <col min="15883" max="15883" width="13.140625" customWidth="1"/>
    <col min="16129" max="16129" width="1.140625" customWidth="1"/>
    <col min="16130" max="16130" width="38.28515625" customWidth="1"/>
    <col min="16131" max="16131" width="28.28515625" customWidth="1"/>
    <col min="16132" max="16132" width="14.28515625" customWidth="1"/>
    <col min="16133" max="16134" width="12.28515625" customWidth="1"/>
    <col min="16135" max="16135" width="12.140625" customWidth="1"/>
    <col min="16136" max="16136" width="14.140625" customWidth="1"/>
    <col min="16137" max="16137" width="12.28515625" customWidth="1"/>
    <col min="16138" max="16138" width="12.140625" customWidth="1"/>
    <col min="16139" max="16139" width="13.140625" customWidth="1"/>
  </cols>
  <sheetData>
    <row r="1" spans="1:11" ht="56.25" customHeight="1" thickBot="1" x14ac:dyDescent="0.3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x14ac:dyDescent="0.25">
      <c r="A2" s="1"/>
      <c r="B2" s="2"/>
      <c r="C2" s="3"/>
      <c r="D2" s="1"/>
      <c r="E2" s="1"/>
      <c r="F2" s="1"/>
      <c r="G2" s="1"/>
      <c r="H2" s="1"/>
      <c r="I2" s="4" t="s">
        <v>1</v>
      </c>
      <c r="J2" s="228" t="s">
        <v>2</v>
      </c>
      <c r="K2" s="228"/>
    </row>
    <row r="3" spans="1:11" x14ac:dyDescent="0.25">
      <c r="A3" s="1"/>
      <c r="B3" s="5"/>
      <c r="C3" s="3"/>
      <c r="D3" s="1"/>
      <c r="E3" s="1"/>
      <c r="F3" s="1"/>
      <c r="G3" s="1"/>
      <c r="H3" s="1"/>
      <c r="I3" s="6" t="s">
        <v>3</v>
      </c>
      <c r="J3" s="229">
        <v>45809</v>
      </c>
      <c r="K3" s="229"/>
    </row>
    <row r="4" spans="1:11" x14ac:dyDescent="0.25">
      <c r="A4" s="1"/>
      <c r="B4" s="5" t="s">
        <v>4</v>
      </c>
      <c r="C4" s="3"/>
      <c r="D4" s="1"/>
      <c r="E4" s="1"/>
      <c r="F4" s="1"/>
      <c r="G4" s="1"/>
      <c r="H4" s="1"/>
      <c r="I4" s="6"/>
      <c r="J4" s="230"/>
      <c r="K4" s="230"/>
    </row>
    <row r="5" spans="1:11" x14ac:dyDescent="0.25">
      <c r="A5" s="1"/>
      <c r="B5" s="5" t="s">
        <v>5</v>
      </c>
      <c r="C5" s="3"/>
      <c r="D5" s="1"/>
      <c r="E5" s="1"/>
      <c r="F5" s="1"/>
      <c r="G5" s="1"/>
      <c r="H5" s="1"/>
      <c r="I5" s="6" t="s">
        <v>6</v>
      </c>
      <c r="J5" s="231"/>
      <c r="K5" s="231"/>
    </row>
    <row r="6" spans="1:11" x14ac:dyDescent="0.25">
      <c r="A6" s="1"/>
      <c r="B6" s="5" t="s">
        <v>7</v>
      </c>
      <c r="C6" s="3"/>
      <c r="D6" s="1"/>
      <c r="E6" s="1"/>
      <c r="F6" s="1"/>
      <c r="G6" s="1"/>
      <c r="H6" s="1"/>
      <c r="I6" s="6" t="s">
        <v>8</v>
      </c>
      <c r="J6" s="232" t="s">
        <v>9</v>
      </c>
      <c r="K6" s="232"/>
    </row>
    <row r="7" spans="1:11" x14ac:dyDescent="0.25">
      <c r="A7" s="1"/>
      <c r="B7" s="2"/>
      <c r="C7" s="3"/>
      <c r="D7" s="1"/>
      <c r="E7" s="1"/>
      <c r="F7" s="1"/>
      <c r="G7" s="1"/>
      <c r="H7" s="1"/>
      <c r="I7" s="6"/>
      <c r="J7" s="222"/>
      <c r="K7" s="222"/>
    </row>
    <row r="8" spans="1:11" ht="15.75" thickBot="1" x14ac:dyDescent="0.3">
      <c r="A8" s="1"/>
      <c r="B8" s="2"/>
      <c r="C8" s="3"/>
      <c r="D8" s="1"/>
      <c r="E8" s="1"/>
      <c r="F8" s="1"/>
      <c r="G8" s="1"/>
      <c r="H8" s="1"/>
      <c r="I8" s="6" t="s">
        <v>10</v>
      </c>
      <c r="J8" s="223" t="s">
        <v>11</v>
      </c>
      <c r="K8" s="223"/>
    </row>
    <row r="9" spans="1:11" x14ac:dyDescent="0.25">
      <c r="I9" s="9"/>
      <c r="J9" s="10"/>
      <c r="K9" s="10"/>
    </row>
    <row r="10" spans="1:11" ht="12.75" customHeight="1" x14ac:dyDescent="0.25">
      <c r="B10" s="11" t="s">
        <v>12</v>
      </c>
      <c r="C10" s="12" t="s">
        <v>13</v>
      </c>
      <c r="D10" s="224" t="s">
        <v>14</v>
      </c>
      <c r="E10" s="224"/>
      <c r="F10" s="224"/>
      <c r="G10" s="224"/>
      <c r="H10" s="224" t="s">
        <v>15</v>
      </c>
      <c r="I10" s="224"/>
      <c r="J10" s="224"/>
      <c r="K10" s="224"/>
    </row>
    <row r="11" spans="1:11" ht="12.75" customHeight="1" x14ac:dyDescent="0.25">
      <c r="B11" s="225" t="s">
        <v>16</v>
      </c>
      <c r="C11" s="225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17</v>
      </c>
      <c r="I11" s="13" t="s">
        <v>18</v>
      </c>
      <c r="J11" s="13" t="s">
        <v>19</v>
      </c>
      <c r="K11" s="13" t="s">
        <v>20</v>
      </c>
    </row>
    <row r="12" spans="1:11" ht="25.5" x14ac:dyDescent="0.25">
      <c r="B12" s="14" t="s">
        <v>21</v>
      </c>
      <c r="C12" s="15" t="s">
        <v>22</v>
      </c>
      <c r="D12" s="16">
        <f>SUM(E12:G12)</f>
        <v>622000</v>
      </c>
      <c r="E12" s="16">
        <f>SUM(E13,E40,E45,E49,E75,E78,E87,E96,E103,E109,E115)</f>
        <v>0</v>
      </c>
      <c r="F12" s="16">
        <f>SUM(F13,F40,F45,F49,F75,F78,F87,F96,F103,F109,F115)</f>
        <v>0</v>
      </c>
      <c r="G12" s="16">
        <f>SUM(G13,G40,G45,G49,G75,G78,G87,G96,G103,G109,G115)</f>
        <v>622000</v>
      </c>
      <c r="H12" s="16">
        <f>SUM(I12:K12)</f>
        <v>144256.85</v>
      </c>
      <c r="I12" s="16">
        <f>SUM(I13,I40,I45,I49,I75,I78,I87,I96,I103,I109,I115)</f>
        <v>0</v>
      </c>
      <c r="J12" s="16">
        <f>SUM(J13,J40,J45,J49,J75,J78,J87,J96,J103,J109,J115)</f>
        <v>0</v>
      </c>
      <c r="K12" s="16">
        <f>SUM(K13,K40,K45,K49,K75,K78,K87,K96,K103,K109,K115)</f>
        <v>144256.85</v>
      </c>
    </row>
    <row r="13" spans="1:11" x14ac:dyDescent="0.25">
      <c r="B13" s="17" t="s">
        <v>23</v>
      </c>
      <c r="C13" s="18" t="s">
        <v>24</v>
      </c>
      <c r="D13" s="19">
        <f>SUM(D14,D19,D24,D28,D36,D32)</f>
        <v>9000</v>
      </c>
      <c r="E13" s="19">
        <f>SUM(E14,E19,E24,E28,E32,E36)</f>
        <v>0</v>
      </c>
      <c r="F13" s="19">
        <f>SUM(F14,F19,F24,F28,F32,F36)</f>
        <v>0</v>
      </c>
      <c r="G13" s="19">
        <f>SUM(G14,G19,G24,G28,G32,G36)</f>
        <v>9000</v>
      </c>
      <c r="H13" s="20">
        <f>SUM(H14,H19,H24,H28,H36,H32)</f>
        <v>3802.89</v>
      </c>
      <c r="I13" s="19">
        <f>SUM(I14,I19,I24,I28,I36,I32)</f>
        <v>0</v>
      </c>
      <c r="J13" s="19">
        <f>SUM(J14,J19,J24,J28,J36,J32)</f>
        <v>0</v>
      </c>
      <c r="K13" s="19">
        <f>SUM(K14,K19,K24,K28,K36,K32)</f>
        <v>3802.89</v>
      </c>
    </row>
    <row r="14" spans="1:11" x14ac:dyDescent="0.25">
      <c r="B14" s="17" t="s">
        <v>25</v>
      </c>
      <c r="C14" s="18" t="s">
        <v>26</v>
      </c>
      <c r="D14" s="16">
        <f t="shared" ref="D14:D48" si="0">SUM(E14:G14)</f>
        <v>9000</v>
      </c>
      <c r="E14" s="16">
        <f>SUM(E15:E18)</f>
        <v>0</v>
      </c>
      <c r="F14" s="16">
        <f>SUM(F15:F18)</f>
        <v>0</v>
      </c>
      <c r="G14" s="16">
        <f>SUM(G15:G18)</f>
        <v>9000</v>
      </c>
      <c r="H14" s="16">
        <f t="shared" ref="H14:H48" si="1">SUM(I14:K14)</f>
        <v>3802.89</v>
      </c>
      <c r="I14" s="16">
        <f>SUM(I15:I18)</f>
        <v>0</v>
      </c>
      <c r="J14" s="16">
        <f>SUM(J15:J18)</f>
        <v>0</v>
      </c>
      <c r="K14" s="16">
        <f>SUM(K15:K18)</f>
        <v>3802.89</v>
      </c>
    </row>
    <row r="15" spans="1:11" x14ac:dyDescent="0.25">
      <c r="B15" s="21"/>
      <c r="C15" s="22" t="s">
        <v>27</v>
      </c>
      <c r="D15" s="23">
        <f t="shared" si="0"/>
        <v>9000</v>
      </c>
      <c r="E15" s="24"/>
      <c r="F15" s="24"/>
      <c r="G15" s="24">
        <v>9000</v>
      </c>
      <c r="H15" s="23">
        <f t="shared" si="1"/>
        <v>3802.89</v>
      </c>
      <c r="I15" s="24"/>
      <c r="J15" s="24"/>
      <c r="K15" s="24">
        <v>3802.89</v>
      </c>
    </row>
    <row r="16" spans="1:11" x14ac:dyDescent="0.25">
      <c r="B16" s="21"/>
      <c r="C16" s="22" t="s">
        <v>28</v>
      </c>
      <c r="D16" s="23">
        <f t="shared" si="0"/>
        <v>0</v>
      </c>
      <c r="E16" s="24"/>
      <c r="F16" s="24"/>
      <c r="G16" s="24"/>
      <c r="H16" s="23">
        <f t="shared" si="1"/>
        <v>0</v>
      </c>
      <c r="I16" s="24"/>
      <c r="J16" s="24"/>
      <c r="K16" s="24"/>
    </row>
    <row r="17" spans="2:13" x14ac:dyDescent="0.25">
      <c r="B17" s="21"/>
      <c r="C17" s="22" t="s">
        <v>29</v>
      </c>
      <c r="D17" s="23">
        <f t="shared" si="0"/>
        <v>0</v>
      </c>
      <c r="E17" s="24"/>
      <c r="F17" s="24"/>
      <c r="G17" s="24"/>
      <c r="H17" s="23">
        <f t="shared" si="1"/>
        <v>0</v>
      </c>
      <c r="I17" s="24"/>
      <c r="J17" s="24"/>
      <c r="K17" s="24"/>
    </row>
    <row r="18" spans="2:13" x14ac:dyDescent="0.25">
      <c r="B18" s="21"/>
      <c r="C18" s="22" t="s">
        <v>30</v>
      </c>
      <c r="D18" s="23">
        <f t="shared" si="0"/>
        <v>0</v>
      </c>
      <c r="E18" s="24"/>
      <c r="F18" s="24"/>
      <c r="G18" s="24"/>
      <c r="H18" s="23">
        <f t="shared" si="1"/>
        <v>0</v>
      </c>
      <c r="I18" s="24"/>
      <c r="J18" s="24"/>
      <c r="K18" s="24"/>
    </row>
    <row r="19" spans="2:13" x14ac:dyDescent="0.25">
      <c r="B19" s="25" t="s">
        <v>25</v>
      </c>
      <c r="C19" s="26" t="s">
        <v>31</v>
      </c>
      <c r="D19" s="27">
        <f t="shared" si="0"/>
        <v>0</v>
      </c>
      <c r="E19" s="27">
        <f>SUM(E20:E23)</f>
        <v>0</v>
      </c>
      <c r="F19" s="27">
        <f>SUM(F20:F23)</f>
        <v>0</v>
      </c>
      <c r="G19" s="27">
        <f>SUM(G20:G23)</f>
        <v>0</v>
      </c>
      <c r="H19" s="27">
        <f t="shared" si="1"/>
        <v>0</v>
      </c>
      <c r="I19" s="27">
        <f>SUM(I20:I23)</f>
        <v>0</v>
      </c>
      <c r="J19" s="27">
        <f>SUM(J20:J23)</f>
        <v>0</v>
      </c>
      <c r="K19" s="27">
        <f>SUM(K20:K23)</f>
        <v>0</v>
      </c>
    </row>
    <row r="20" spans="2:13" x14ac:dyDescent="0.25">
      <c r="B20" s="21"/>
      <c r="C20" s="22" t="s">
        <v>32</v>
      </c>
      <c r="D20" s="23">
        <f t="shared" si="0"/>
        <v>0</v>
      </c>
      <c r="E20" s="24"/>
      <c r="F20" s="24"/>
      <c r="G20" s="24"/>
      <c r="H20" s="23">
        <f t="shared" si="1"/>
        <v>0</v>
      </c>
      <c r="I20" s="24"/>
      <c r="J20" s="24"/>
      <c r="K20" s="24"/>
      <c r="L20" s="28"/>
    </row>
    <row r="21" spans="2:13" x14ac:dyDescent="0.25">
      <c r="B21" s="21"/>
      <c r="C21" s="22" t="s">
        <v>33</v>
      </c>
      <c r="D21" s="23">
        <f t="shared" si="0"/>
        <v>0</v>
      </c>
      <c r="E21" s="24"/>
      <c r="F21" s="24"/>
      <c r="G21" s="24"/>
      <c r="H21" s="23">
        <f t="shared" si="1"/>
        <v>0</v>
      </c>
      <c r="I21" s="24"/>
      <c r="J21" s="24"/>
      <c r="K21" s="24"/>
      <c r="L21" s="28"/>
    </row>
    <row r="22" spans="2:13" x14ac:dyDescent="0.25">
      <c r="B22" s="21"/>
      <c r="C22" s="22" t="s">
        <v>34</v>
      </c>
      <c r="D22" s="23">
        <f t="shared" si="0"/>
        <v>0</v>
      </c>
      <c r="E22" s="24"/>
      <c r="F22" s="24"/>
      <c r="G22" s="24"/>
      <c r="H22" s="23">
        <f t="shared" si="1"/>
        <v>0</v>
      </c>
      <c r="I22" s="24"/>
      <c r="J22" s="24"/>
      <c r="K22" s="24"/>
      <c r="L22" s="28"/>
    </row>
    <row r="23" spans="2:13" x14ac:dyDescent="0.25">
      <c r="B23" s="21"/>
      <c r="C23" s="22" t="s">
        <v>35</v>
      </c>
      <c r="D23" s="23">
        <f t="shared" si="0"/>
        <v>0</v>
      </c>
      <c r="E23" s="24"/>
      <c r="F23" s="24"/>
      <c r="G23" s="24"/>
      <c r="H23" s="23">
        <f t="shared" si="1"/>
        <v>0</v>
      </c>
      <c r="I23" s="24"/>
      <c r="J23" s="24"/>
      <c r="K23" s="24"/>
      <c r="L23" s="28"/>
    </row>
    <row r="24" spans="2:13" x14ac:dyDescent="0.25">
      <c r="B24" s="25" t="s">
        <v>25</v>
      </c>
      <c r="C24" s="26" t="s">
        <v>36</v>
      </c>
      <c r="D24" s="27">
        <f t="shared" si="0"/>
        <v>0</v>
      </c>
      <c r="E24" s="27">
        <f>SUM(E25:E27)</f>
        <v>0</v>
      </c>
      <c r="F24" s="27">
        <f>SUM(F25:F27)</f>
        <v>0</v>
      </c>
      <c r="G24" s="27">
        <f>SUM(G25:G27)</f>
        <v>0</v>
      </c>
      <c r="H24" s="27">
        <f t="shared" si="1"/>
        <v>0</v>
      </c>
      <c r="I24" s="27">
        <f>SUM(I25:I27)</f>
        <v>0</v>
      </c>
      <c r="J24" s="27">
        <f>SUM(J25:J27)</f>
        <v>0</v>
      </c>
      <c r="K24" s="27">
        <f>SUM(K25:K27)</f>
        <v>0</v>
      </c>
    </row>
    <row r="25" spans="2:13" x14ac:dyDescent="0.25">
      <c r="B25" s="21"/>
      <c r="C25" s="22" t="s">
        <v>37</v>
      </c>
      <c r="D25" s="23">
        <f t="shared" si="0"/>
        <v>0</v>
      </c>
      <c r="E25" s="24"/>
      <c r="F25" s="24"/>
      <c r="G25" s="24">
        <v>0</v>
      </c>
      <c r="H25" s="23">
        <f t="shared" si="1"/>
        <v>0</v>
      </c>
      <c r="I25" s="24"/>
      <c r="J25" s="24"/>
      <c r="K25" s="24">
        <v>0</v>
      </c>
      <c r="L25" s="28"/>
      <c r="M25" s="28"/>
    </row>
    <row r="26" spans="2:13" x14ac:dyDescent="0.25">
      <c r="B26" s="21"/>
      <c r="C26" s="22" t="s">
        <v>38</v>
      </c>
      <c r="D26" s="23">
        <f t="shared" si="0"/>
        <v>0</v>
      </c>
      <c r="E26" s="24"/>
      <c r="F26" s="24"/>
      <c r="G26" s="24"/>
      <c r="H26" s="23">
        <f t="shared" si="1"/>
        <v>0</v>
      </c>
      <c r="I26" s="24"/>
      <c r="J26" s="24"/>
      <c r="K26" s="24"/>
      <c r="L26" s="28"/>
      <c r="M26" s="28"/>
    </row>
    <row r="27" spans="2:13" x14ac:dyDescent="0.25">
      <c r="B27" s="21"/>
      <c r="C27" s="22" t="s">
        <v>39</v>
      </c>
      <c r="D27" s="23">
        <f t="shared" si="0"/>
        <v>0</v>
      </c>
      <c r="E27" s="24"/>
      <c r="F27" s="24"/>
      <c r="G27" s="24"/>
      <c r="H27" s="23">
        <f t="shared" si="1"/>
        <v>0</v>
      </c>
      <c r="I27" s="24"/>
      <c r="J27" s="24"/>
      <c r="K27" s="24"/>
      <c r="L27" s="28"/>
      <c r="M27" s="28"/>
    </row>
    <row r="28" spans="2:13" x14ac:dyDescent="0.25">
      <c r="B28" s="25" t="s">
        <v>25</v>
      </c>
      <c r="C28" s="26" t="s">
        <v>40</v>
      </c>
      <c r="D28" s="27">
        <f t="shared" si="0"/>
        <v>0</v>
      </c>
      <c r="E28" s="27">
        <f>SUM(E29:E31)</f>
        <v>0</v>
      </c>
      <c r="F28" s="27">
        <f>SUM(F29:F31)</f>
        <v>0</v>
      </c>
      <c r="G28" s="27">
        <f>SUM(G29:G31)</f>
        <v>0</v>
      </c>
      <c r="H28" s="27">
        <f t="shared" si="1"/>
        <v>0</v>
      </c>
      <c r="I28" s="27">
        <f>SUM(I29:I31)</f>
        <v>0</v>
      </c>
      <c r="J28" s="27">
        <f>SUM(J29:J31)</f>
        <v>0</v>
      </c>
      <c r="K28" s="27">
        <f>SUM(K29:K31)</f>
        <v>0</v>
      </c>
    </row>
    <row r="29" spans="2:13" x14ac:dyDescent="0.25">
      <c r="B29" s="21"/>
      <c r="C29" s="22" t="s">
        <v>41</v>
      </c>
      <c r="D29" s="23">
        <f t="shared" si="0"/>
        <v>0</v>
      </c>
      <c r="E29" s="24"/>
      <c r="F29" s="24"/>
      <c r="G29" s="24"/>
      <c r="H29" s="23">
        <f t="shared" si="1"/>
        <v>0</v>
      </c>
      <c r="I29" s="24"/>
      <c r="J29" s="24"/>
      <c r="K29" s="24"/>
      <c r="L29" s="28"/>
      <c r="M29" s="28"/>
    </row>
    <row r="30" spans="2:13" x14ac:dyDescent="0.25">
      <c r="B30" s="21"/>
      <c r="C30" s="22" t="s">
        <v>42</v>
      </c>
      <c r="D30" s="23">
        <f t="shared" si="0"/>
        <v>0</v>
      </c>
      <c r="E30" s="24"/>
      <c r="F30" s="24"/>
      <c r="G30" s="24"/>
      <c r="H30" s="23">
        <f t="shared" si="1"/>
        <v>0</v>
      </c>
      <c r="I30" s="24"/>
      <c r="J30" s="24"/>
      <c r="K30" s="24"/>
      <c r="L30" s="28"/>
      <c r="M30" s="28"/>
    </row>
    <row r="31" spans="2:13" x14ac:dyDescent="0.25">
      <c r="B31" s="21"/>
      <c r="C31" s="22" t="s">
        <v>43</v>
      </c>
      <c r="D31" s="23">
        <f t="shared" si="0"/>
        <v>0</v>
      </c>
      <c r="E31" s="24"/>
      <c r="F31" s="24"/>
      <c r="G31" s="24"/>
      <c r="H31" s="23">
        <f t="shared" si="1"/>
        <v>0</v>
      </c>
      <c r="I31" s="24"/>
      <c r="J31" s="24"/>
      <c r="K31" s="24"/>
      <c r="L31" s="28"/>
      <c r="M31" s="28"/>
    </row>
    <row r="32" spans="2:13" x14ac:dyDescent="0.25">
      <c r="B32" s="29" t="s">
        <v>25</v>
      </c>
      <c r="C32" s="30" t="s">
        <v>44</v>
      </c>
      <c r="D32" s="31">
        <f t="shared" si="0"/>
        <v>0</v>
      </c>
      <c r="E32" s="31">
        <f>SUM(E33:E35)</f>
        <v>0</v>
      </c>
      <c r="F32" s="31">
        <f>SUM(F33:F35)</f>
        <v>0</v>
      </c>
      <c r="G32" s="31">
        <f>SUM(G33:G35)</f>
        <v>0</v>
      </c>
      <c r="H32" s="31">
        <f t="shared" si="1"/>
        <v>0</v>
      </c>
      <c r="I32" s="31">
        <f>SUM(I33:I35)</f>
        <v>0</v>
      </c>
      <c r="J32" s="31">
        <f>SUM(J33:J35)</f>
        <v>0</v>
      </c>
      <c r="K32" s="31">
        <f>SUM(K33:K35)</f>
        <v>0</v>
      </c>
    </row>
    <row r="33" spans="2:12" x14ac:dyDescent="0.25">
      <c r="B33" s="21"/>
      <c r="C33" s="22" t="s">
        <v>45</v>
      </c>
      <c r="D33" s="32">
        <f t="shared" si="0"/>
        <v>0</v>
      </c>
      <c r="E33" s="24"/>
      <c r="F33" s="24"/>
      <c r="G33" s="24"/>
      <c r="H33" s="32">
        <f t="shared" si="1"/>
        <v>0</v>
      </c>
      <c r="I33" s="24"/>
      <c r="J33" s="24"/>
      <c r="K33" s="24">
        <v>0</v>
      </c>
    </row>
    <row r="34" spans="2:12" x14ac:dyDescent="0.25">
      <c r="B34" s="21"/>
      <c r="C34" s="22" t="s">
        <v>46</v>
      </c>
      <c r="D34" s="32">
        <f t="shared" si="0"/>
        <v>0</v>
      </c>
      <c r="E34" s="24"/>
      <c r="F34" s="24"/>
      <c r="G34" s="24"/>
      <c r="H34" s="32">
        <f t="shared" si="1"/>
        <v>0</v>
      </c>
      <c r="I34" s="24"/>
      <c r="J34" s="24"/>
      <c r="K34" s="24"/>
    </row>
    <row r="35" spans="2:12" x14ac:dyDescent="0.25">
      <c r="B35" s="21"/>
      <c r="C35" s="22" t="s">
        <v>47</v>
      </c>
      <c r="D35" s="32">
        <f t="shared" si="0"/>
        <v>0</v>
      </c>
      <c r="E35" s="24"/>
      <c r="F35" s="24"/>
      <c r="G35" s="24"/>
      <c r="H35" s="32">
        <f t="shared" si="1"/>
        <v>0</v>
      </c>
      <c r="I35" s="24"/>
      <c r="J35" s="24"/>
      <c r="K35" s="24"/>
    </row>
    <row r="36" spans="2:12" x14ac:dyDescent="0.25">
      <c r="B36" s="29" t="s">
        <v>25</v>
      </c>
      <c r="C36" s="30" t="s">
        <v>48</v>
      </c>
      <c r="D36" s="31">
        <f t="shared" si="0"/>
        <v>0</v>
      </c>
      <c r="E36" s="31">
        <f>SUM(E37:E39)</f>
        <v>0</v>
      </c>
      <c r="F36" s="31">
        <f>SUM(F37:F39)</f>
        <v>0</v>
      </c>
      <c r="G36" s="31">
        <f>SUM(G37:G39)</f>
        <v>0</v>
      </c>
      <c r="H36" s="31">
        <f t="shared" si="1"/>
        <v>0</v>
      </c>
      <c r="I36" s="31">
        <f>SUM(I37:I39)</f>
        <v>0</v>
      </c>
      <c r="J36" s="31">
        <f>SUM(J37:J39)</f>
        <v>0</v>
      </c>
      <c r="K36" s="31">
        <f>SUM(K37:K39)</f>
        <v>0</v>
      </c>
    </row>
    <row r="37" spans="2:12" x14ac:dyDescent="0.25">
      <c r="B37" s="21"/>
      <c r="C37" s="22" t="s">
        <v>49</v>
      </c>
      <c r="D37" s="32">
        <f t="shared" si="0"/>
        <v>0</v>
      </c>
      <c r="E37" s="24"/>
      <c r="F37" s="24"/>
      <c r="G37" s="24"/>
      <c r="H37" s="32">
        <f t="shared" si="1"/>
        <v>0</v>
      </c>
      <c r="I37" s="24"/>
      <c r="J37" s="24"/>
      <c r="K37" s="24">
        <v>0</v>
      </c>
    </row>
    <row r="38" spans="2:12" x14ac:dyDescent="0.25">
      <c r="B38" s="21"/>
      <c r="C38" s="22" t="s">
        <v>50</v>
      </c>
      <c r="D38" s="32">
        <f t="shared" si="0"/>
        <v>0</v>
      </c>
      <c r="E38" s="24"/>
      <c r="F38" s="24"/>
      <c r="G38" s="24"/>
      <c r="H38" s="32">
        <f t="shared" si="1"/>
        <v>0</v>
      </c>
      <c r="I38" s="24"/>
      <c r="J38" s="24"/>
      <c r="K38" s="24"/>
    </row>
    <row r="39" spans="2:12" x14ac:dyDescent="0.25">
      <c r="B39" s="21"/>
      <c r="C39" s="22" t="s">
        <v>51</v>
      </c>
      <c r="D39" s="32">
        <f t="shared" si="0"/>
        <v>0</v>
      </c>
      <c r="E39" s="24"/>
      <c r="F39" s="24"/>
      <c r="G39" s="24"/>
      <c r="H39" s="32">
        <f t="shared" si="1"/>
        <v>0</v>
      </c>
      <c r="I39" s="24"/>
      <c r="J39" s="24"/>
      <c r="K39" s="24"/>
    </row>
    <row r="40" spans="2:12" x14ac:dyDescent="0.25">
      <c r="B40" s="17" t="s">
        <v>52</v>
      </c>
      <c r="C40" s="18" t="s">
        <v>53</v>
      </c>
      <c r="D40" s="33">
        <f t="shared" si="0"/>
        <v>0</v>
      </c>
      <c r="E40" s="33">
        <f>SUM(E41:E44)</f>
        <v>0</v>
      </c>
      <c r="F40" s="33">
        <f>SUM(F41:F44)</f>
        <v>0</v>
      </c>
      <c r="G40" s="33">
        <f>SUM(G41:G44)</f>
        <v>0</v>
      </c>
      <c r="H40" s="33">
        <f t="shared" si="1"/>
        <v>0</v>
      </c>
      <c r="I40" s="33">
        <f>SUM(I41:I44)</f>
        <v>0</v>
      </c>
      <c r="J40" s="33">
        <f>SUM(J41:J44)</f>
        <v>0</v>
      </c>
      <c r="K40" s="33">
        <f>SUM(K41:K44)</f>
        <v>0</v>
      </c>
    </row>
    <row r="41" spans="2:12" x14ac:dyDescent="0.25">
      <c r="B41" s="21"/>
      <c r="C41" s="22" t="s">
        <v>54</v>
      </c>
      <c r="D41" s="23">
        <f t="shared" si="0"/>
        <v>0</v>
      </c>
      <c r="E41" s="24"/>
      <c r="F41" s="24"/>
      <c r="G41" s="24"/>
      <c r="H41" s="23">
        <f t="shared" si="1"/>
        <v>0</v>
      </c>
      <c r="I41" s="24"/>
      <c r="J41" s="24"/>
      <c r="K41" s="24"/>
      <c r="L41" s="28"/>
    </row>
    <row r="42" spans="2:12" x14ac:dyDescent="0.25">
      <c r="B42" s="21"/>
      <c r="C42" s="22" t="s">
        <v>55</v>
      </c>
      <c r="D42" s="23">
        <f t="shared" si="0"/>
        <v>0</v>
      </c>
      <c r="E42" s="24"/>
      <c r="F42" s="24"/>
      <c r="G42" s="24"/>
      <c r="H42" s="23">
        <f t="shared" si="1"/>
        <v>0</v>
      </c>
      <c r="I42" s="24"/>
      <c r="J42" s="24"/>
      <c r="K42" s="24"/>
      <c r="L42" s="28"/>
    </row>
    <row r="43" spans="2:12" x14ac:dyDescent="0.25">
      <c r="B43" s="21"/>
      <c r="C43" s="22" t="s">
        <v>56</v>
      </c>
      <c r="D43" s="23">
        <f t="shared" si="0"/>
        <v>0</v>
      </c>
      <c r="E43" s="24"/>
      <c r="F43" s="24"/>
      <c r="G43" s="24"/>
      <c r="H43" s="23">
        <f t="shared" si="1"/>
        <v>0</v>
      </c>
      <c r="I43" s="24"/>
      <c r="J43" s="24"/>
      <c r="K43" s="24"/>
      <c r="L43" s="28"/>
    </row>
    <row r="44" spans="2:12" x14ac:dyDescent="0.25">
      <c r="B44" s="21"/>
      <c r="C44" s="22" t="s">
        <v>57</v>
      </c>
      <c r="D44" s="23">
        <f t="shared" si="0"/>
        <v>0</v>
      </c>
      <c r="E44" s="24"/>
      <c r="F44" s="24"/>
      <c r="G44" s="24"/>
      <c r="H44" s="23">
        <f t="shared" si="1"/>
        <v>0</v>
      </c>
      <c r="I44" s="24"/>
      <c r="J44" s="24"/>
      <c r="K44" s="24"/>
      <c r="L44" s="28"/>
    </row>
    <row r="45" spans="2:12" x14ac:dyDescent="0.25">
      <c r="B45" s="17" t="s">
        <v>58</v>
      </c>
      <c r="C45" s="18" t="s">
        <v>59</v>
      </c>
      <c r="D45" s="33">
        <f t="shared" si="0"/>
        <v>34000</v>
      </c>
      <c r="E45" s="33">
        <f>SUM(E46:E48)</f>
        <v>0</v>
      </c>
      <c r="F45" s="33">
        <f>SUM(F46:F48)</f>
        <v>0</v>
      </c>
      <c r="G45" s="33">
        <f>SUM(G46:G48)</f>
        <v>34000</v>
      </c>
      <c r="H45" s="33">
        <f t="shared" si="1"/>
        <v>17863.2</v>
      </c>
      <c r="I45" s="33">
        <f>SUM(I46:I48)</f>
        <v>0</v>
      </c>
      <c r="J45" s="33">
        <f>SUM(J46:J48)</f>
        <v>0</v>
      </c>
      <c r="K45" s="33">
        <f>SUM(K46:K48)</f>
        <v>17863.2</v>
      </c>
    </row>
    <row r="46" spans="2:12" x14ac:dyDescent="0.25">
      <c r="B46" s="21"/>
      <c r="C46" s="22" t="s">
        <v>60</v>
      </c>
      <c r="D46" s="23">
        <f t="shared" si="0"/>
        <v>34000</v>
      </c>
      <c r="E46" s="24"/>
      <c r="F46" s="24"/>
      <c r="G46" s="24">
        <v>34000</v>
      </c>
      <c r="H46" s="23">
        <f t="shared" si="1"/>
        <v>17863.2</v>
      </c>
      <c r="I46" s="24"/>
      <c r="J46" s="24"/>
      <c r="K46" s="24">
        <v>17863.2</v>
      </c>
    </row>
    <row r="47" spans="2:12" x14ac:dyDescent="0.25">
      <c r="B47" s="21"/>
      <c r="C47" s="22" t="s">
        <v>61</v>
      </c>
      <c r="D47" s="23">
        <f t="shared" si="0"/>
        <v>0</v>
      </c>
      <c r="E47" s="24"/>
      <c r="F47" s="24"/>
      <c r="G47" s="24"/>
      <c r="H47" s="23">
        <f t="shared" si="1"/>
        <v>0</v>
      </c>
      <c r="I47" s="24"/>
      <c r="J47" s="24"/>
      <c r="K47" s="24"/>
    </row>
    <row r="48" spans="2:12" x14ac:dyDescent="0.25">
      <c r="B48" s="21"/>
      <c r="C48" s="22" t="s">
        <v>62</v>
      </c>
      <c r="D48" s="23">
        <f t="shared" si="0"/>
        <v>0</v>
      </c>
      <c r="E48" s="24"/>
      <c r="F48" s="24"/>
      <c r="G48" s="24"/>
      <c r="H48" s="23">
        <f t="shared" si="1"/>
        <v>0</v>
      </c>
      <c r="I48" s="24"/>
      <c r="J48" s="24"/>
      <c r="K48" s="24"/>
    </row>
    <row r="49" spans="2:12" x14ac:dyDescent="0.25">
      <c r="B49" s="17" t="s">
        <v>63</v>
      </c>
      <c r="C49" s="18" t="s">
        <v>64</v>
      </c>
      <c r="D49" s="34">
        <f t="shared" ref="D49:K49" si="2">SUM(D50,D57,D54,D70,D61,D65)</f>
        <v>558000</v>
      </c>
      <c r="E49" s="34">
        <f t="shared" si="2"/>
        <v>0</v>
      </c>
      <c r="F49" s="34">
        <f t="shared" si="2"/>
        <v>0</v>
      </c>
      <c r="G49" s="34">
        <f t="shared" si="2"/>
        <v>558000</v>
      </c>
      <c r="H49" s="34">
        <f t="shared" si="2"/>
        <v>121874.75</v>
      </c>
      <c r="I49" s="34">
        <f t="shared" si="2"/>
        <v>0</v>
      </c>
      <c r="J49" s="34">
        <f t="shared" si="2"/>
        <v>0</v>
      </c>
      <c r="K49" s="34">
        <f t="shared" si="2"/>
        <v>121874.75</v>
      </c>
    </row>
    <row r="50" spans="2:12" x14ac:dyDescent="0.25">
      <c r="B50" s="25" t="s">
        <v>65</v>
      </c>
      <c r="C50" s="26" t="s">
        <v>66</v>
      </c>
      <c r="D50" s="27">
        <f t="shared" ref="D50:D77" si="3">SUM(E50:G50)</f>
        <v>3000</v>
      </c>
      <c r="E50" s="27">
        <f>SUM(E51:E53)</f>
        <v>0</v>
      </c>
      <c r="F50" s="27">
        <f>SUM(F51:F53)</f>
        <v>0</v>
      </c>
      <c r="G50" s="27">
        <f>SUM(G51:G53)</f>
        <v>3000</v>
      </c>
      <c r="H50" s="27">
        <f t="shared" ref="H50:H77" si="4">SUM(I50:K50)</f>
        <v>0</v>
      </c>
      <c r="I50" s="27">
        <f>SUM(I51:I53)</f>
        <v>0</v>
      </c>
      <c r="J50" s="27">
        <f>SUM(J51:J53)</f>
        <v>0</v>
      </c>
      <c r="K50" s="27">
        <f>SUM(K51:K53)</f>
        <v>0</v>
      </c>
    </row>
    <row r="51" spans="2:12" x14ac:dyDescent="0.25">
      <c r="B51" s="21"/>
      <c r="C51" s="22" t="s">
        <v>67</v>
      </c>
      <c r="D51" s="23">
        <f t="shared" si="3"/>
        <v>3000</v>
      </c>
      <c r="E51" s="24"/>
      <c r="F51" s="24"/>
      <c r="G51" s="24">
        <v>3000</v>
      </c>
      <c r="H51" s="23">
        <f t="shared" si="4"/>
        <v>0</v>
      </c>
      <c r="I51" s="24"/>
      <c r="J51" s="24"/>
      <c r="K51" s="24">
        <v>0</v>
      </c>
      <c r="L51" s="28"/>
    </row>
    <row r="52" spans="2:12" x14ac:dyDescent="0.25">
      <c r="B52" s="21"/>
      <c r="C52" s="22" t="s">
        <v>68</v>
      </c>
      <c r="D52" s="23">
        <f t="shared" si="3"/>
        <v>0</v>
      </c>
      <c r="E52" s="24"/>
      <c r="F52" s="24"/>
      <c r="G52" s="24"/>
      <c r="H52" s="23">
        <f t="shared" si="4"/>
        <v>0</v>
      </c>
      <c r="I52" s="24"/>
      <c r="J52" s="24"/>
      <c r="K52" s="24"/>
      <c r="L52" s="28"/>
    </row>
    <row r="53" spans="2:12" x14ac:dyDescent="0.25">
      <c r="B53" s="21"/>
      <c r="C53" s="22" t="s">
        <v>69</v>
      </c>
      <c r="D53" s="23">
        <f t="shared" si="3"/>
        <v>0</v>
      </c>
      <c r="E53" s="24"/>
      <c r="F53" s="24"/>
      <c r="G53" s="24"/>
      <c r="H53" s="23">
        <f t="shared" si="4"/>
        <v>0</v>
      </c>
      <c r="I53" s="24"/>
      <c r="J53" s="24"/>
      <c r="K53" s="24"/>
      <c r="L53" s="28"/>
    </row>
    <row r="54" spans="2:12" x14ac:dyDescent="0.25">
      <c r="B54" s="25" t="s">
        <v>65</v>
      </c>
      <c r="C54" s="26" t="s">
        <v>70</v>
      </c>
      <c r="D54" s="27">
        <f t="shared" si="3"/>
        <v>0</v>
      </c>
      <c r="E54" s="27">
        <f>SUM(E55:E56)</f>
        <v>0</v>
      </c>
      <c r="F54" s="27">
        <f>SUM(F55:F56)</f>
        <v>0</v>
      </c>
      <c r="G54" s="27">
        <f>SUM(G55:G56)</f>
        <v>0</v>
      </c>
      <c r="H54" s="27">
        <f t="shared" si="4"/>
        <v>0</v>
      </c>
      <c r="I54" s="27">
        <f>SUM(I55:I56)</f>
        <v>0</v>
      </c>
      <c r="J54" s="27">
        <f>SUM(J55:J56)</f>
        <v>0</v>
      </c>
      <c r="K54" s="27">
        <f>SUM(K55:K56)</f>
        <v>0</v>
      </c>
    </row>
    <row r="55" spans="2:12" x14ac:dyDescent="0.25">
      <c r="B55" s="21"/>
      <c r="C55" s="22" t="s">
        <v>71</v>
      </c>
      <c r="D55" s="23">
        <f t="shared" si="3"/>
        <v>0</v>
      </c>
      <c r="E55" s="24"/>
      <c r="F55" s="24"/>
      <c r="G55" s="24"/>
      <c r="H55" s="23">
        <f t="shared" si="4"/>
        <v>0</v>
      </c>
      <c r="I55" s="24"/>
      <c r="J55" s="24"/>
      <c r="K55" s="24"/>
    </row>
    <row r="56" spans="2:12" x14ac:dyDescent="0.25">
      <c r="B56" s="21"/>
      <c r="C56" s="22" t="s">
        <v>72</v>
      </c>
      <c r="D56" s="23">
        <f t="shared" si="3"/>
        <v>0</v>
      </c>
      <c r="E56" s="24"/>
      <c r="F56" s="24"/>
      <c r="G56" s="24"/>
      <c r="H56" s="23">
        <f t="shared" si="4"/>
        <v>0</v>
      </c>
      <c r="I56" s="24"/>
      <c r="J56" s="24"/>
      <c r="K56" s="24"/>
    </row>
    <row r="57" spans="2:12" x14ac:dyDescent="0.25">
      <c r="B57" s="25" t="s">
        <v>73</v>
      </c>
      <c r="C57" s="26" t="s">
        <v>74</v>
      </c>
      <c r="D57" s="27">
        <f t="shared" si="3"/>
        <v>114000</v>
      </c>
      <c r="E57" s="35">
        <f>SUM(E58:E60)</f>
        <v>0</v>
      </c>
      <c r="F57" s="35">
        <f>SUM(F58:F60)</f>
        <v>0</v>
      </c>
      <c r="G57" s="35">
        <f>SUM(G58:G60)</f>
        <v>114000</v>
      </c>
      <c r="H57" s="27">
        <f t="shared" si="4"/>
        <v>101976</v>
      </c>
      <c r="I57" s="35">
        <f>SUM(I58:I60)</f>
        <v>0</v>
      </c>
      <c r="J57" s="35">
        <f>SUM(J58:J60)</f>
        <v>0</v>
      </c>
      <c r="K57" s="35">
        <f>SUM(K58:K60)</f>
        <v>101976</v>
      </c>
    </row>
    <row r="58" spans="2:12" x14ac:dyDescent="0.25">
      <c r="B58" s="21"/>
      <c r="C58" s="22" t="s">
        <v>75</v>
      </c>
      <c r="D58" s="23">
        <f t="shared" si="3"/>
        <v>114000</v>
      </c>
      <c r="E58" s="24"/>
      <c r="F58" s="24"/>
      <c r="G58" s="24">
        <v>114000</v>
      </c>
      <c r="H58" s="23">
        <f t="shared" si="4"/>
        <v>101976</v>
      </c>
      <c r="I58" s="24"/>
      <c r="J58" s="24"/>
      <c r="K58" s="24">
        <v>101976</v>
      </c>
    </row>
    <row r="59" spans="2:12" x14ac:dyDescent="0.25">
      <c r="B59" s="21"/>
      <c r="C59" s="22" t="s">
        <v>76</v>
      </c>
      <c r="D59" s="23">
        <f t="shared" si="3"/>
        <v>0</v>
      </c>
      <c r="E59" s="24"/>
      <c r="F59" s="24"/>
      <c r="G59" s="24"/>
      <c r="H59" s="23">
        <f t="shared" si="4"/>
        <v>0</v>
      </c>
      <c r="I59" s="24"/>
      <c r="J59" s="24"/>
      <c r="K59" s="24"/>
    </row>
    <row r="60" spans="2:12" x14ac:dyDescent="0.25">
      <c r="B60" s="21"/>
      <c r="C60" s="22" t="s">
        <v>77</v>
      </c>
      <c r="D60" s="23">
        <f t="shared" si="3"/>
        <v>0</v>
      </c>
      <c r="E60" s="24"/>
      <c r="F60" s="24"/>
      <c r="G60" s="24"/>
      <c r="H60" s="23">
        <f t="shared" si="4"/>
        <v>0</v>
      </c>
      <c r="I60" s="24"/>
      <c r="J60" s="24"/>
      <c r="K60" s="24"/>
    </row>
    <row r="61" spans="2:12" x14ac:dyDescent="0.25">
      <c r="B61" s="25" t="s">
        <v>73</v>
      </c>
      <c r="C61" s="26" t="s">
        <v>78</v>
      </c>
      <c r="D61" s="27">
        <f t="shared" si="3"/>
        <v>0</v>
      </c>
      <c r="E61" s="35">
        <f>SUM(E62:E64)</f>
        <v>0</v>
      </c>
      <c r="F61" s="35">
        <f>SUM(F62:F64)</f>
        <v>0</v>
      </c>
      <c r="G61" s="35">
        <f>SUM(G62:G64)</f>
        <v>0</v>
      </c>
      <c r="H61" s="27">
        <f t="shared" si="4"/>
        <v>0</v>
      </c>
      <c r="I61" s="35">
        <f>SUM(I62:I64)</f>
        <v>0</v>
      </c>
      <c r="J61" s="35">
        <f>SUM(J62:J64)</f>
        <v>0</v>
      </c>
      <c r="K61" s="35">
        <f>SUM(K62:K64)</f>
        <v>0</v>
      </c>
    </row>
    <row r="62" spans="2:12" x14ac:dyDescent="0.25">
      <c r="B62" s="21"/>
      <c r="C62" s="22" t="s">
        <v>79</v>
      </c>
      <c r="D62" s="23">
        <f t="shared" si="3"/>
        <v>0</v>
      </c>
      <c r="E62" s="24"/>
      <c r="F62" s="24"/>
      <c r="G62" s="24"/>
      <c r="H62" s="23">
        <f t="shared" si="4"/>
        <v>0</v>
      </c>
      <c r="I62" s="24"/>
      <c r="J62" s="24"/>
      <c r="K62" s="24"/>
    </row>
    <row r="63" spans="2:12" x14ac:dyDescent="0.25">
      <c r="B63" s="21"/>
      <c r="C63" s="22" t="s">
        <v>80</v>
      </c>
      <c r="D63" s="23">
        <f t="shared" si="3"/>
        <v>0</v>
      </c>
      <c r="E63" s="24"/>
      <c r="F63" s="24"/>
      <c r="G63" s="24"/>
      <c r="H63" s="23">
        <f t="shared" si="4"/>
        <v>0</v>
      </c>
      <c r="I63" s="24"/>
      <c r="J63" s="24"/>
      <c r="K63" s="24"/>
    </row>
    <row r="64" spans="2:12" x14ac:dyDescent="0.25">
      <c r="B64" s="21"/>
      <c r="C64" s="22" t="s">
        <v>81</v>
      </c>
      <c r="D64" s="23">
        <f t="shared" si="3"/>
        <v>0</v>
      </c>
      <c r="E64" s="24"/>
      <c r="F64" s="24"/>
      <c r="G64" s="24"/>
      <c r="H64" s="23">
        <f t="shared" si="4"/>
        <v>0</v>
      </c>
      <c r="I64" s="24"/>
      <c r="J64" s="24"/>
      <c r="K64" s="24"/>
    </row>
    <row r="65" spans="2:12" x14ac:dyDescent="0.25">
      <c r="B65" s="25" t="s">
        <v>82</v>
      </c>
      <c r="C65" s="26" t="s">
        <v>83</v>
      </c>
      <c r="D65" s="27">
        <f t="shared" si="3"/>
        <v>441000</v>
      </c>
      <c r="E65" s="35">
        <f>SUM(E66:E69)</f>
        <v>0</v>
      </c>
      <c r="F65" s="35">
        <f>SUM(F66:F69)</f>
        <v>0</v>
      </c>
      <c r="G65" s="35">
        <f>SUM(G66:G69)</f>
        <v>441000</v>
      </c>
      <c r="H65" s="27">
        <f t="shared" si="4"/>
        <v>19898.75</v>
      </c>
      <c r="I65" s="35">
        <f>SUM(I66:I69)</f>
        <v>0</v>
      </c>
      <c r="J65" s="35">
        <f>SUM(J66:J69)</f>
        <v>0</v>
      </c>
      <c r="K65" s="35">
        <f>SUM(K66:K69)</f>
        <v>19898.75</v>
      </c>
    </row>
    <row r="66" spans="2:12" x14ac:dyDescent="0.25">
      <c r="B66" s="21"/>
      <c r="C66" s="22" t="s">
        <v>84</v>
      </c>
      <c r="D66" s="23">
        <f t="shared" si="3"/>
        <v>441000</v>
      </c>
      <c r="E66" s="24"/>
      <c r="F66" s="24"/>
      <c r="G66" s="24">
        <v>441000</v>
      </c>
      <c r="H66" s="23">
        <f t="shared" si="4"/>
        <v>19898.75</v>
      </c>
      <c r="I66" s="24"/>
      <c r="J66" s="24"/>
      <c r="K66" s="24">
        <v>19898.75</v>
      </c>
      <c r="L66" s="28"/>
    </row>
    <row r="67" spans="2:12" x14ac:dyDescent="0.25">
      <c r="B67" s="21"/>
      <c r="C67" s="22" t="s">
        <v>85</v>
      </c>
      <c r="D67" s="23">
        <f t="shared" si="3"/>
        <v>0</v>
      </c>
      <c r="E67" s="24"/>
      <c r="F67" s="24"/>
      <c r="G67" s="24"/>
      <c r="H67" s="23">
        <f t="shared" si="4"/>
        <v>0</v>
      </c>
      <c r="I67" s="24"/>
      <c r="J67" s="24"/>
      <c r="K67" s="24"/>
      <c r="L67" s="28"/>
    </row>
    <row r="68" spans="2:12" x14ac:dyDescent="0.25">
      <c r="B68" s="21"/>
      <c r="C68" s="22" t="s">
        <v>86</v>
      </c>
      <c r="D68" s="23">
        <f t="shared" si="3"/>
        <v>0</v>
      </c>
      <c r="E68" s="24"/>
      <c r="F68" s="24"/>
      <c r="G68" s="24"/>
      <c r="H68" s="23">
        <f t="shared" si="4"/>
        <v>0</v>
      </c>
      <c r="I68" s="24"/>
      <c r="J68" s="24"/>
      <c r="K68" s="24"/>
      <c r="L68" s="28"/>
    </row>
    <row r="69" spans="2:12" x14ac:dyDescent="0.25">
      <c r="B69" s="21"/>
      <c r="C69" s="22" t="s">
        <v>87</v>
      </c>
      <c r="D69" s="23">
        <f t="shared" si="3"/>
        <v>0</v>
      </c>
      <c r="E69" s="24"/>
      <c r="F69" s="24"/>
      <c r="G69" s="24"/>
      <c r="H69" s="23">
        <f t="shared" si="4"/>
        <v>0</v>
      </c>
      <c r="I69" s="24"/>
      <c r="J69" s="24"/>
      <c r="K69" s="24"/>
      <c r="L69" s="28"/>
    </row>
    <row r="70" spans="2:12" x14ac:dyDescent="0.25">
      <c r="B70" s="25" t="s">
        <v>82</v>
      </c>
      <c r="C70" s="26" t="s">
        <v>88</v>
      </c>
      <c r="D70" s="27">
        <f t="shared" si="3"/>
        <v>0</v>
      </c>
      <c r="E70" s="35">
        <f>SUM(E71:E74)</f>
        <v>0</v>
      </c>
      <c r="F70" s="35">
        <f>SUM(F71:F74)</f>
        <v>0</v>
      </c>
      <c r="G70" s="35">
        <f>SUM(G71:G74)</f>
        <v>0</v>
      </c>
      <c r="H70" s="27">
        <f t="shared" si="4"/>
        <v>0</v>
      </c>
      <c r="I70" s="35">
        <f>SUM(I71:I74)</f>
        <v>0</v>
      </c>
      <c r="J70" s="35">
        <f>SUM(J71:J74)</f>
        <v>0</v>
      </c>
      <c r="K70" s="35">
        <f>SUM(K71:K74)</f>
        <v>0</v>
      </c>
    </row>
    <row r="71" spans="2:12" x14ac:dyDescent="0.25">
      <c r="B71" s="21"/>
      <c r="C71" s="22" t="s">
        <v>89</v>
      </c>
      <c r="D71" s="23">
        <f t="shared" si="3"/>
        <v>0</v>
      </c>
      <c r="E71" s="24"/>
      <c r="F71" s="24"/>
      <c r="G71" s="24"/>
      <c r="H71" s="23">
        <f t="shared" si="4"/>
        <v>0</v>
      </c>
      <c r="I71" s="24"/>
      <c r="J71" s="24"/>
      <c r="K71" s="24"/>
    </row>
    <row r="72" spans="2:12" x14ac:dyDescent="0.25">
      <c r="B72" s="21"/>
      <c r="C72" s="22" t="s">
        <v>90</v>
      </c>
      <c r="D72" s="23">
        <f t="shared" si="3"/>
        <v>0</v>
      </c>
      <c r="E72" s="24"/>
      <c r="F72" s="24"/>
      <c r="G72" s="24"/>
      <c r="H72" s="23">
        <f t="shared" si="4"/>
        <v>0</v>
      </c>
      <c r="I72" s="24"/>
      <c r="J72" s="24"/>
      <c r="K72" s="24"/>
    </row>
    <row r="73" spans="2:12" x14ac:dyDescent="0.25">
      <c r="B73" s="21"/>
      <c r="C73" s="22" t="s">
        <v>91</v>
      </c>
      <c r="D73" s="23">
        <f t="shared" si="3"/>
        <v>0</v>
      </c>
      <c r="E73" s="24"/>
      <c r="F73" s="24"/>
      <c r="G73" s="24"/>
      <c r="H73" s="23">
        <f t="shared" si="4"/>
        <v>0</v>
      </c>
      <c r="I73" s="24"/>
      <c r="J73" s="24"/>
      <c r="K73" s="24"/>
    </row>
    <row r="74" spans="2:12" x14ac:dyDescent="0.25">
      <c r="B74" s="21"/>
      <c r="C74" s="22" t="s">
        <v>92</v>
      </c>
      <c r="D74" s="23">
        <f t="shared" si="3"/>
        <v>0</v>
      </c>
      <c r="E74" s="24"/>
      <c r="F74" s="24"/>
      <c r="G74" s="24"/>
      <c r="H74" s="23">
        <f t="shared" si="4"/>
        <v>0</v>
      </c>
      <c r="I74" s="24"/>
      <c r="J74" s="24"/>
      <c r="K74" s="24"/>
    </row>
    <row r="75" spans="2:12" x14ac:dyDescent="0.25">
      <c r="B75" s="17" t="s">
        <v>93</v>
      </c>
      <c r="C75" s="18" t="s">
        <v>94</v>
      </c>
      <c r="D75" s="33">
        <f t="shared" si="3"/>
        <v>0</v>
      </c>
      <c r="E75" s="33">
        <f>SUM(E76:E77)</f>
        <v>0</v>
      </c>
      <c r="F75" s="33">
        <f>SUM(F76:F77)</f>
        <v>0</v>
      </c>
      <c r="G75" s="33">
        <f>SUM(G76:G77)</f>
        <v>0</v>
      </c>
      <c r="H75" s="33">
        <f t="shared" si="4"/>
        <v>0</v>
      </c>
      <c r="I75" s="33">
        <f>SUM(I76:I77)</f>
        <v>0</v>
      </c>
      <c r="J75" s="33">
        <f>SUM(J76:J77)</f>
        <v>0</v>
      </c>
      <c r="K75" s="33">
        <f>SUM(K76:K77)</f>
        <v>0</v>
      </c>
    </row>
    <row r="76" spans="2:12" x14ac:dyDescent="0.25">
      <c r="B76" s="21"/>
      <c r="C76" s="22" t="s">
        <v>95</v>
      </c>
      <c r="D76" s="23">
        <f t="shared" si="3"/>
        <v>0</v>
      </c>
      <c r="E76" s="24"/>
      <c r="F76" s="24"/>
      <c r="G76" s="24">
        <v>0</v>
      </c>
      <c r="H76" s="23">
        <f t="shared" si="4"/>
        <v>0</v>
      </c>
      <c r="I76" s="24"/>
      <c r="J76" s="24"/>
      <c r="K76" s="24">
        <v>0</v>
      </c>
    </row>
    <row r="77" spans="2:12" x14ac:dyDescent="0.25">
      <c r="B77" s="21"/>
      <c r="C77" s="22" t="s">
        <v>96</v>
      </c>
      <c r="D77" s="23">
        <f t="shared" si="3"/>
        <v>0</v>
      </c>
      <c r="E77" s="24"/>
      <c r="F77" s="24"/>
      <c r="G77" s="24"/>
      <c r="H77" s="23">
        <f t="shared" si="4"/>
        <v>0</v>
      </c>
      <c r="I77" s="24"/>
      <c r="J77" s="24"/>
      <c r="K77" s="24"/>
    </row>
    <row r="78" spans="2:12" x14ac:dyDescent="0.25">
      <c r="B78" s="17" t="s">
        <v>97</v>
      </c>
      <c r="C78" s="18" t="s">
        <v>98</v>
      </c>
      <c r="D78" s="33">
        <f t="shared" ref="D78:K78" si="5">SUM(D79,D84)</f>
        <v>0</v>
      </c>
      <c r="E78" s="33">
        <f t="shared" si="5"/>
        <v>0</v>
      </c>
      <c r="F78" s="33">
        <f t="shared" si="5"/>
        <v>0</v>
      </c>
      <c r="G78" s="33">
        <f t="shared" si="5"/>
        <v>0</v>
      </c>
      <c r="H78" s="33">
        <f t="shared" si="5"/>
        <v>0</v>
      </c>
      <c r="I78" s="33">
        <f t="shared" si="5"/>
        <v>0</v>
      </c>
      <c r="J78" s="33">
        <f t="shared" si="5"/>
        <v>0</v>
      </c>
      <c r="K78" s="33">
        <f t="shared" si="5"/>
        <v>0</v>
      </c>
    </row>
    <row r="79" spans="2:12" x14ac:dyDescent="0.25">
      <c r="B79" s="25" t="s">
        <v>97</v>
      </c>
      <c r="C79" s="26" t="s">
        <v>99</v>
      </c>
      <c r="D79" s="27">
        <f t="shared" ref="D79:K79" si="6">SUM(D80:D83)</f>
        <v>0</v>
      </c>
      <c r="E79" s="27">
        <f t="shared" si="6"/>
        <v>0</v>
      </c>
      <c r="F79" s="27">
        <f t="shared" si="6"/>
        <v>0</v>
      </c>
      <c r="G79" s="27">
        <f t="shared" si="6"/>
        <v>0</v>
      </c>
      <c r="H79" s="27">
        <f t="shared" si="6"/>
        <v>0</v>
      </c>
      <c r="I79" s="27">
        <f t="shared" si="6"/>
        <v>0</v>
      </c>
      <c r="J79" s="27">
        <f t="shared" si="6"/>
        <v>0</v>
      </c>
      <c r="K79" s="27">
        <f t="shared" si="6"/>
        <v>0</v>
      </c>
    </row>
    <row r="80" spans="2:12" x14ac:dyDescent="0.25">
      <c r="B80" s="21"/>
      <c r="C80" s="22" t="s">
        <v>100</v>
      </c>
      <c r="D80" s="23">
        <f t="shared" ref="D80:D160" si="7">SUM(E80:G80)</f>
        <v>0</v>
      </c>
      <c r="E80" s="24"/>
      <c r="F80" s="24"/>
      <c r="G80" s="24"/>
      <c r="H80" s="23">
        <f t="shared" ref="H80:H160" si="8">SUM(I80:K80)</f>
        <v>0</v>
      </c>
      <c r="I80" s="24"/>
      <c r="J80" s="24"/>
      <c r="K80" s="24"/>
      <c r="L80" s="28"/>
    </row>
    <row r="81" spans="2:12" x14ac:dyDescent="0.25">
      <c r="B81" s="21"/>
      <c r="C81" s="22" t="s">
        <v>101</v>
      </c>
      <c r="D81" s="23">
        <f t="shared" si="7"/>
        <v>0</v>
      </c>
      <c r="E81" s="24"/>
      <c r="F81" s="24"/>
      <c r="G81" s="24"/>
      <c r="H81" s="23">
        <f t="shared" si="8"/>
        <v>0</v>
      </c>
      <c r="I81" s="24"/>
      <c r="J81" s="24"/>
      <c r="K81" s="24"/>
      <c r="L81" s="28"/>
    </row>
    <row r="82" spans="2:12" x14ac:dyDescent="0.25">
      <c r="B82" s="21"/>
      <c r="C82" s="22" t="s">
        <v>102</v>
      </c>
      <c r="D82" s="23">
        <f t="shared" si="7"/>
        <v>0</v>
      </c>
      <c r="E82" s="24"/>
      <c r="F82" s="24"/>
      <c r="G82" s="24"/>
      <c r="H82" s="23">
        <f t="shared" si="8"/>
        <v>0</v>
      </c>
      <c r="I82" s="24"/>
      <c r="J82" s="24"/>
      <c r="K82" s="24"/>
      <c r="L82" s="28"/>
    </row>
    <row r="83" spans="2:12" x14ac:dyDescent="0.25">
      <c r="B83" s="21"/>
      <c r="C83" s="22" t="s">
        <v>103</v>
      </c>
      <c r="D83" s="23">
        <f t="shared" si="7"/>
        <v>0</v>
      </c>
      <c r="E83" s="24"/>
      <c r="F83" s="24"/>
      <c r="G83" s="24"/>
      <c r="H83" s="23">
        <f t="shared" si="8"/>
        <v>0</v>
      </c>
      <c r="I83" s="24"/>
      <c r="J83" s="24"/>
      <c r="K83" s="24"/>
      <c r="L83" s="28"/>
    </row>
    <row r="84" spans="2:12" x14ac:dyDescent="0.25">
      <c r="B84" s="25" t="s">
        <v>97</v>
      </c>
      <c r="C84" s="26" t="s">
        <v>104</v>
      </c>
      <c r="D84" s="27">
        <f t="shared" si="7"/>
        <v>0</v>
      </c>
      <c r="E84" s="27">
        <f>SUM(E85:E86)</f>
        <v>0</v>
      </c>
      <c r="F84" s="27">
        <f>SUM(F85:F86)</f>
        <v>0</v>
      </c>
      <c r="G84" s="27">
        <f>SUM(G85:G86)</f>
        <v>0</v>
      </c>
      <c r="H84" s="27">
        <f t="shared" si="8"/>
        <v>0</v>
      </c>
      <c r="I84" s="27">
        <f>SUM(I85:I86)</f>
        <v>0</v>
      </c>
      <c r="J84" s="27">
        <f>SUM(J85:J86)</f>
        <v>0</v>
      </c>
      <c r="K84" s="27">
        <f>SUM(K85:K86)</f>
        <v>0</v>
      </c>
    </row>
    <row r="85" spans="2:12" x14ac:dyDescent="0.25">
      <c r="B85" s="21"/>
      <c r="C85" s="22" t="s">
        <v>105</v>
      </c>
      <c r="D85" s="23">
        <f t="shared" si="7"/>
        <v>0</v>
      </c>
      <c r="E85" s="24"/>
      <c r="F85" s="24"/>
      <c r="G85" s="24"/>
      <c r="H85" s="23">
        <f t="shared" si="8"/>
        <v>0</v>
      </c>
      <c r="I85" s="24"/>
      <c r="J85" s="24"/>
      <c r="K85" s="24"/>
      <c r="L85" s="28"/>
    </row>
    <row r="86" spans="2:12" x14ac:dyDescent="0.25">
      <c r="B86" s="21"/>
      <c r="C86" s="22" t="s">
        <v>106</v>
      </c>
      <c r="D86" s="23">
        <f t="shared" si="7"/>
        <v>0</v>
      </c>
      <c r="E86" s="24"/>
      <c r="F86" s="24"/>
      <c r="G86" s="24"/>
      <c r="H86" s="23">
        <f t="shared" si="8"/>
        <v>0</v>
      </c>
      <c r="I86" s="24"/>
      <c r="J86" s="24"/>
      <c r="K86" s="24"/>
      <c r="L86" s="28"/>
    </row>
    <row r="87" spans="2:12" x14ac:dyDescent="0.25">
      <c r="B87" s="17" t="s">
        <v>107</v>
      </c>
      <c r="C87" s="18" t="s">
        <v>108</v>
      </c>
      <c r="D87" s="33">
        <f t="shared" si="7"/>
        <v>21000</v>
      </c>
      <c r="E87" s="33">
        <f>SUM(E88:E95)</f>
        <v>0</v>
      </c>
      <c r="F87" s="33">
        <f>SUM(F88:F95)</f>
        <v>0</v>
      </c>
      <c r="G87" s="33">
        <f>SUM(G88:G95)</f>
        <v>21000</v>
      </c>
      <c r="H87" s="33">
        <f t="shared" si="8"/>
        <v>716.01</v>
      </c>
      <c r="I87" s="33">
        <f>SUM(I88:I95)</f>
        <v>0</v>
      </c>
      <c r="J87" s="33">
        <f>SUM(J88:J95)</f>
        <v>0</v>
      </c>
      <c r="K87" s="33">
        <f>SUM(K88:K95)</f>
        <v>716.01</v>
      </c>
    </row>
    <row r="88" spans="2:12" ht="25.5" x14ac:dyDescent="0.25">
      <c r="B88" s="21" t="s">
        <v>109</v>
      </c>
      <c r="C88" s="22" t="s">
        <v>110</v>
      </c>
      <c r="D88" s="23">
        <f t="shared" si="7"/>
        <v>0</v>
      </c>
      <c r="E88" s="24"/>
      <c r="F88" s="24"/>
      <c r="G88" s="24"/>
      <c r="H88" s="23">
        <f t="shared" si="8"/>
        <v>0</v>
      </c>
      <c r="I88" s="24"/>
      <c r="J88" s="24"/>
      <c r="K88" s="24"/>
    </row>
    <row r="89" spans="2:12" ht="25.5" x14ac:dyDescent="0.25">
      <c r="B89" s="21" t="s">
        <v>111</v>
      </c>
      <c r="C89" s="22" t="s">
        <v>112</v>
      </c>
      <c r="D89" s="23">
        <f t="shared" si="7"/>
        <v>19000</v>
      </c>
      <c r="E89" s="24"/>
      <c r="F89" s="24"/>
      <c r="G89" s="24">
        <v>19000</v>
      </c>
      <c r="H89" s="23">
        <f t="shared" si="8"/>
        <v>0</v>
      </c>
      <c r="I89" s="24"/>
      <c r="J89" s="24"/>
      <c r="K89" s="24"/>
    </row>
    <row r="90" spans="2:12" ht="25.5" x14ac:dyDescent="0.25">
      <c r="B90" s="21" t="s">
        <v>111</v>
      </c>
      <c r="C90" s="22" t="s">
        <v>113</v>
      </c>
      <c r="D90" s="23">
        <f t="shared" si="7"/>
        <v>0</v>
      </c>
      <c r="E90" s="24"/>
      <c r="F90" s="24"/>
      <c r="G90" s="24"/>
      <c r="H90" s="23">
        <f t="shared" si="8"/>
        <v>0</v>
      </c>
      <c r="I90" s="24"/>
      <c r="J90" s="24"/>
      <c r="K90" s="24"/>
    </row>
    <row r="91" spans="2:12" ht="25.5" x14ac:dyDescent="0.25">
      <c r="B91" s="21" t="s">
        <v>114</v>
      </c>
      <c r="C91" s="22" t="s">
        <v>115</v>
      </c>
      <c r="D91" s="23">
        <f t="shared" si="7"/>
        <v>2000</v>
      </c>
      <c r="E91" s="24"/>
      <c r="F91" s="24"/>
      <c r="G91" s="24">
        <v>2000</v>
      </c>
      <c r="H91" s="23">
        <f t="shared" si="8"/>
        <v>716.01</v>
      </c>
      <c r="I91" s="24"/>
      <c r="J91" s="24"/>
      <c r="K91" s="24">
        <v>716.01</v>
      </c>
    </row>
    <row r="92" spans="2:12" ht="25.5" x14ac:dyDescent="0.25">
      <c r="B92" s="21" t="s">
        <v>114</v>
      </c>
      <c r="C92" s="22" t="s">
        <v>116</v>
      </c>
      <c r="D92" s="23">
        <f t="shared" si="7"/>
        <v>0</v>
      </c>
      <c r="E92" s="24"/>
      <c r="F92" s="24"/>
      <c r="G92" s="24"/>
      <c r="H92" s="23">
        <f t="shared" si="8"/>
        <v>0</v>
      </c>
      <c r="I92" s="24"/>
      <c r="J92" s="24"/>
      <c r="K92" s="24"/>
    </row>
    <row r="93" spans="2:12" ht="25.5" x14ac:dyDescent="0.25">
      <c r="B93" s="21" t="s">
        <v>117</v>
      </c>
      <c r="C93" s="22" t="s">
        <v>118</v>
      </c>
      <c r="D93" s="23">
        <f t="shared" si="7"/>
        <v>0</v>
      </c>
      <c r="E93" s="24"/>
      <c r="F93" s="24"/>
      <c r="G93" s="24"/>
      <c r="H93" s="23">
        <f t="shared" si="8"/>
        <v>0</v>
      </c>
      <c r="I93" s="24"/>
      <c r="J93" s="24"/>
      <c r="K93" s="24"/>
    </row>
    <row r="94" spans="2:12" ht="38.25" x14ac:dyDescent="0.25">
      <c r="B94" s="21" t="s">
        <v>119</v>
      </c>
      <c r="C94" s="22" t="s">
        <v>120</v>
      </c>
      <c r="D94" s="23">
        <f t="shared" si="7"/>
        <v>0</v>
      </c>
      <c r="E94" s="24"/>
      <c r="F94" s="24"/>
      <c r="G94" s="24"/>
      <c r="H94" s="23">
        <f t="shared" si="8"/>
        <v>0</v>
      </c>
      <c r="I94" s="24"/>
      <c r="J94" s="24"/>
      <c r="K94" s="24"/>
    </row>
    <row r="95" spans="2:12" ht="38.25" x14ac:dyDescent="0.25">
      <c r="B95" s="21" t="s">
        <v>119</v>
      </c>
      <c r="C95" s="22" t="s">
        <v>121</v>
      </c>
      <c r="D95" s="23">
        <f t="shared" si="7"/>
        <v>0</v>
      </c>
      <c r="E95" s="24"/>
      <c r="F95" s="24"/>
      <c r="G95" s="24"/>
      <c r="H95" s="23">
        <f t="shared" si="8"/>
        <v>0</v>
      </c>
      <c r="I95" s="24"/>
      <c r="J95" s="24"/>
      <c r="K95" s="24"/>
    </row>
    <row r="96" spans="2:12" ht="25.5" x14ac:dyDescent="0.25">
      <c r="B96" s="17" t="s">
        <v>122</v>
      </c>
      <c r="C96" s="18" t="s">
        <v>123</v>
      </c>
      <c r="D96" s="33">
        <f t="shared" si="7"/>
        <v>0</v>
      </c>
      <c r="E96" s="33">
        <f>SUM(E97:E102)</f>
        <v>0</v>
      </c>
      <c r="F96" s="33">
        <f>SUM(F97:F102)</f>
        <v>0</v>
      </c>
      <c r="G96" s="33">
        <f>SUM(G97:G102)</f>
        <v>0</v>
      </c>
      <c r="H96" s="33">
        <f t="shared" si="8"/>
        <v>0</v>
      </c>
      <c r="I96" s="33">
        <f>SUM(I97:I102)</f>
        <v>0</v>
      </c>
      <c r="J96" s="33">
        <f>SUM(J97:J102)</f>
        <v>0</v>
      </c>
      <c r="K96" s="33">
        <f>SUM(K97:K102)</f>
        <v>0</v>
      </c>
    </row>
    <row r="97" spans="2:12" x14ac:dyDescent="0.25">
      <c r="B97" s="21" t="s">
        <v>124</v>
      </c>
      <c r="C97" s="22" t="s">
        <v>125</v>
      </c>
      <c r="D97" s="23">
        <f t="shared" si="7"/>
        <v>0</v>
      </c>
      <c r="E97" s="24"/>
      <c r="F97" s="24"/>
      <c r="G97" s="24"/>
      <c r="H97" s="23">
        <f t="shared" si="8"/>
        <v>0</v>
      </c>
      <c r="I97" s="24"/>
      <c r="J97" s="24"/>
      <c r="K97" s="24"/>
      <c r="L97" s="28"/>
    </row>
    <row r="98" spans="2:12" x14ac:dyDescent="0.25">
      <c r="B98" s="21" t="s">
        <v>124</v>
      </c>
      <c r="C98" s="22" t="s">
        <v>126</v>
      </c>
      <c r="D98" s="23">
        <f t="shared" si="7"/>
        <v>0</v>
      </c>
      <c r="E98" s="24"/>
      <c r="F98" s="24"/>
      <c r="G98" s="24"/>
      <c r="H98" s="23">
        <f t="shared" si="8"/>
        <v>0</v>
      </c>
      <c r="I98" s="24"/>
      <c r="J98" s="24"/>
      <c r="K98" s="24"/>
      <c r="L98" s="28"/>
    </row>
    <row r="99" spans="2:12" x14ac:dyDescent="0.25">
      <c r="B99" s="21" t="s">
        <v>124</v>
      </c>
      <c r="C99" s="22" t="s">
        <v>127</v>
      </c>
      <c r="D99" s="23">
        <f t="shared" si="7"/>
        <v>0</v>
      </c>
      <c r="E99" s="24"/>
      <c r="F99" s="24"/>
      <c r="G99" s="24"/>
      <c r="H99" s="23">
        <f t="shared" si="8"/>
        <v>0</v>
      </c>
      <c r="I99" s="24"/>
      <c r="J99" s="24"/>
      <c r="K99" s="24"/>
      <c r="L99" s="28"/>
    </row>
    <row r="100" spans="2:12" x14ac:dyDescent="0.25">
      <c r="B100" s="21" t="s">
        <v>124</v>
      </c>
      <c r="C100" s="22" t="s">
        <v>128</v>
      </c>
      <c r="D100" s="23">
        <f t="shared" si="7"/>
        <v>0</v>
      </c>
      <c r="E100" s="24"/>
      <c r="F100" s="24"/>
      <c r="G100" s="24"/>
      <c r="H100" s="23">
        <f t="shared" si="8"/>
        <v>0</v>
      </c>
      <c r="I100" s="24"/>
      <c r="J100" s="24"/>
      <c r="K100" s="24"/>
      <c r="L100" s="28"/>
    </row>
    <row r="101" spans="2:12" x14ac:dyDescent="0.25">
      <c r="B101" s="21" t="s">
        <v>124</v>
      </c>
      <c r="C101" s="22" t="s">
        <v>129</v>
      </c>
      <c r="D101" s="23">
        <f t="shared" si="7"/>
        <v>0</v>
      </c>
      <c r="E101" s="24"/>
      <c r="F101" s="24"/>
      <c r="G101" s="24"/>
      <c r="H101" s="23">
        <f t="shared" si="8"/>
        <v>0</v>
      </c>
      <c r="I101" s="24"/>
      <c r="J101" s="24"/>
      <c r="K101" s="24"/>
      <c r="L101" s="28"/>
    </row>
    <row r="102" spans="2:12" x14ac:dyDescent="0.25">
      <c r="B102" s="21" t="s">
        <v>124</v>
      </c>
      <c r="C102" s="22" t="s">
        <v>130</v>
      </c>
      <c r="D102" s="23">
        <f t="shared" si="7"/>
        <v>0</v>
      </c>
      <c r="E102" s="24"/>
      <c r="F102" s="24"/>
      <c r="G102" s="24"/>
      <c r="H102" s="23">
        <f t="shared" si="8"/>
        <v>0</v>
      </c>
      <c r="I102" s="24"/>
      <c r="J102" s="24"/>
      <c r="K102" s="24"/>
      <c r="L102" s="28"/>
    </row>
    <row r="103" spans="2:12" ht="25.5" x14ac:dyDescent="0.25">
      <c r="B103" s="17" t="s">
        <v>131</v>
      </c>
      <c r="C103" s="18" t="s">
        <v>132</v>
      </c>
      <c r="D103" s="33">
        <f t="shared" si="7"/>
        <v>0</v>
      </c>
      <c r="E103" s="33">
        <f>SUM(E104:E108)</f>
        <v>0</v>
      </c>
      <c r="F103" s="33">
        <f>SUM(F104:F108)</f>
        <v>0</v>
      </c>
      <c r="G103" s="33">
        <f>SUM(G104:G108)</f>
        <v>0</v>
      </c>
      <c r="H103" s="33">
        <f t="shared" si="8"/>
        <v>0</v>
      </c>
      <c r="I103" s="33">
        <f>SUM(I104:I108)</f>
        <v>0</v>
      </c>
      <c r="J103" s="33">
        <f>SUM(J104:J108)</f>
        <v>0</v>
      </c>
      <c r="K103" s="33">
        <f>SUM(K104:K108)</f>
        <v>0</v>
      </c>
    </row>
    <row r="104" spans="2:12" ht="25.5" x14ac:dyDescent="0.25">
      <c r="B104" s="21" t="s">
        <v>133</v>
      </c>
      <c r="C104" s="22" t="s">
        <v>134</v>
      </c>
      <c r="D104" s="23">
        <f t="shared" si="7"/>
        <v>0</v>
      </c>
      <c r="E104" s="24"/>
      <c r="F104" s="24"/>
      <c r="G104" s="24"/>
      <c r="H104" s="23">
        <f t="shared" si="8"/>
        <v>0</v>
      </c>
      <c r="I104" s="24"/>
      <c r="J104" s="24"/>
      <c r="K104" s="24"/>
      <c r="L104" s="28"/>
    </row>
    <row r="105" spans="2:12" ht="25.5" x14ac:dyDescent="0.25">
      <c r="B105" s="21" t="s">
        <v>133</v>
      </c>
      <c r="C105" s="22" t="s">
        <v>135</v>
      </c>
      <c r="D105" s="23">
        <f t="shared" si="7"/>
        <v>0</v>
      </c>
      <c r="E105" s="24"/>
      <c r="F105" s="24"/>
      <c r="G105" s="24"/>
      <c r="H105" s="23">
        <f t="shared" si="8"/>
        <v>0</v>
      </c>
      <c r="I105" s="24"/>
      <c r="J105" s="24"/>
      <c r="K105" s="24"/>
      <c r="L105" s="28"/>
    </row>
    <row r="106" spans="2:12" x14ac:dyDescent="0.25">
      <c r="B106" s="21" t="s">
        <v>136</v>
      </c>
      <c r="C106" s="22" t="s">
        <v>137</v>
      </c>
      <c r="D106" s="23">
        <f t="shared" si="7"/>
        <v>0</v>
      </c>
      <c r="E106" s="24"/>
      <c r="F106" s="24"/>
      <c r="G106" s="24"/>
      <c r="H106" s="23">
        <f t="shared" si="8"/>
        <v>0</v>
      </c>
      <c r="I106" s="24"/>
      <c r="J106" s="24"/>
      <c r="K106" s="24"/>
      <c r="L106" s="28"/>
    </row>
    <row r="107" spans="2:12" x14ac:dyDescent="0.25">
      <c r="B107" s="21" t="s">
        <v>136</v>
      </c>
      <c r="C107" s="22" t="s">
        <v>138</v>
      </c>
      <c r="D107" s="23">
        <f t="shared" si="7"/>
        <v>0</v>
      </c>
      <c r="E107" s="24"/>
      <c r="F107" s="24"/>
      <c r="G107" s="24"/>
      <c r="H107" s="23">
        <f t="shared" si="8"/>
        <v>0</v>
      </c>
      <c r="I107" s="24"/>
      <c r="J107" s="24"/>
      <c r="K107" s="24"/>
      <c r="L107" s="28"/>
    </row>
    <row r="108" spans="2:12" x14ac:dyDescent="0.25">
      <c r="B108" s="21" t="s">
        <v>136</v>
      </c>
      <c r="C108" s="22" t="s">
        <v>139</v>
      </c>
      <c r="D108" s="23">
        <f t="shared" si="7"/>
        <v>0</v>
      </c>
      <c r="E108" s="24"/>
      <c r="F108" s="24"/>
      <c r="G108" s="24"/>
      <c r="H108" s="23">
        <f t="shared" si="8"/>
        <v>0</v>
      </c>
      <c r="I108" s="24"/>
      <c r="J108" s="24"/>
      <c r="K108" s="24"/>
      <c r="L108" s="28"/>
    </row>
    <row r="109" spans="2:12" x14ac:dyDescent="0.25">
      <c r="B109" s="17" t="s">
        <v>140</v>
      </c>
      <c r="C109" s="18" t="s">
        <v>141</v>
      </c>
      <c r="D109" s="33">
        <f t="shared" si="7"/>
        <v>0</v>
      </c>
      <c r="E109" s="33">
        <f>SUM(E110:E114)</f>
        <v>0</v>
      </c>
      <c r="F109" s="33">
        <f>SUM(F110:F114)</f>
        <v>0</v>
      </c>
      <c r="G109" s="33">
        <f>SUM(G110:G114)</f>
        <v>0</v>
      </c>
      <c r="H109" s="33">
        <f t="shared" si="8"/>
        <v>0</v>
      </c>
      <c r="I109" s="33">
        <f>SUM(I110:I114)</f>
        <v>0</v>
      </c>
      <c r="J109" s="33">
        <f>SUM(J110:J114)</f>
        <v>0</v>
      </c>
      <c r="K109" s="33">
        <f>SUM(K110:K114)</f>
        <v>0</v>
      </c>
    </row>
    <row r="110" spans="2:12" x14ac:dyDescent="0.25">
      <c r="B110" s="21" t="s">
        <v>140</v>
      </c>
      <c r="C110" s="22" t="s">
        <v>142</v>
      </c>
      <c r="D110" s="23">
        <f t="shared" si="7"/>
        <v>0</v>
      </c>
      <c r="E110" s="24"/>
      <c r="F110" s="24"/>
      <c r="G110" s="24"/>
      <c r="H110" s="23">
        <f t="shared" si="8"/>
        <v>0</v>
      </c>
      <c r="I110" s="24"/>
      <c r="J110" s="24"/>
      <c r="K110" s="24"/>
    </row>
    <row r="111" spans="2:12" x14ac:dyDescent="0.25">
      <c r="B111" s="21" t="s">
        <v>140</v>
      </c>
      <c r="C111" s="22" t="s">
        <v>143</v>
      </c>
      <c r="D111" s="23">
        <f t="shared" si="7"/>
        <v>0</v>
      </c>
      <c r="E111" s="24"/>
      <c r="F111" s="24"/>
      <c r="G111" s="24"/>
      <c r="H111" s="23">
        <f t="shared" si="8"/>
        <v>0</v>
      </c>
      <c r="I111" s="24"/>
      <c r="J111" s="24"/>
      <c r="K111" s="24"/>
    </row>
    <row r="112" spans="2:12" x14ac:dyDescent="0.25">
      <c r="B112" s="21" t="s">
        <v>140</v>
      </c>
      <c r="C112" s="22" t="s">
        <v>144</v>
      </c>
      <c r="D112" s="23">
        <f t="shared" si="7"/>
        <v>0</v>
      </c>
      <c r="E112" s="24"/>
      <c r="F112" s="24"/>
      <c r="G112" s="24"/>
      <c r="H112" s="23">
        <f t="shared" si="8"/>
        <v>0</v>
      </c>
      <c r="I112" s="24"/>
      <c r="J112" s="24"/>
      <c r="K112" s="24"/>
    </row>
    <row r="113" spans="2:15" x14ac:dyDescent="0.25">
      <c r="B113" s="21" t="s">
        <v>140</v>
      </c>
      <c r="C113" s="22" t="s">
        <v>145</v>
      </c>
      <c r="D113" s="23">
        <f t="shared" si="7"/>
        <v>0</v>
      </c>
      <c r="E113" s="24"/>
      <c r="F113" s="24"/>
      <c r="G113" s="24"/>
      <c r="H113" s="23">
        <f t="shared" si="8"/>
        <v>0</v>
      </c>
      <c r="I113" s="24"/>
      <c r="J113" s="24"/>
      <c r="K113" s="24"/>
    </row>
    <row r="114" spans="2:15" x14ac:dyDescent="0.25">
      <c r="B114" s="21" t="s">
        <v>140</v>
      </c>
      <c r="C114" s="22" t="s">
        <v>146</v>
      </c>
      <c r="D114" s="23">
        <f t="shared" si="7"/>
        <v>0</v>
      </c>
      <c r="E114" s="24"/>
      <c r="F114" s="24"/>
      <c r="G114" s="24"/>
      <c r="H114" s="23">
        <f t="shared" si="8"/>
        <v>0</v>
      </c>
      <c r="I114" s="24"/>
      <c r="J114" s="24"/>
      <c r="K114" s="24"/>
    </row>
    <row r="115" spans="2:15" x14ac:dyDescent="0.25">
      <c r="B115" s="17" t="s">
        <v>147</v>
      </c>
      <c r="C115" s="18" t="s">
        <v>148</v>
      </c>
      <c r="D115" s="33">
        <f t="shared" si="7"/>
        <v>0</v>
      </c>
      <c r="E115" s="33">
        <f>SUM(E116:E120)</f>
        <v>0</v>
      </c>
      <c r="F115" s="33">
        <f>SUM(F116:F120)</f>
        <v>0</v>
      </c>
      <c r="G115" s="33">
        <f>SUM(G116:G120)</f>
        <v>0</v>
      </c>
      <c r="H115" s="33">
        <f t="shared" si="8"/>
        <v>0</v>
      </c>
      <c r="I115" s="33">
        <f>SUM(I116:I120)</f>
        <v>0</v>
      </c>
      <c r="J115" s="33">
        <f>SUM(J116:J120)</f>
        <v>0</v>
      </c>
      <c r="K115" s="33">
        <f>SUM(K116:K120)</f>
        <v>0</v>
      </c>
    </row>
    <row r="116" spans="2:15" s="36" customFormat="1" ht="25.5" x14ac:dyDescent="0.25">
      <c r="B116" s="37" t="s">
        <v>149</v>
      </c>
      <c r="C116" s="38" t="s">
        <v>150</v>
      </c>
      <c r="D116" s="23">
        <f t="shared" si="7"/>
        <v>0</v>
      </c>
      <c r="E116" s="39"/>
      <c r="F116" s="39"/>
      <c r="G116" s="39"/>
      <c r="H116" s="23">
        <f t="shared" si="8"/>
        <v>0</v>
      </c>
      <c r="I116" s="39"/>
      <c r="J116" s="39"/>
      <c r="K116" s="39"/>
      <c r="L116" s="28"/>
      <c r="M116" s="28"/>
      <c r="N116" s="28"/>
      <c r="O116" s="28"/>
    </row>
    <row r="117" spans="2:15" x14ac:dyDescent="0.25">
      <c r="B117" s="37" t="s">
        <v>151</v>
      </c>
      <c r="C117" s="38" t="s">
        <v>152</v>
      </c>
      <c r="D117" s="23">
        <f t="shared" si="7"/>
        <v>0</v>
      </c>
      <c r="E117" s="24"/>
      <c r="F117" s="24"/>
      <c r="G117" s="24"/>
      <c r="H117" s="23">
        <f t="shared" si="8"/>
        <v>0</v>
      </c>
      <c r="I117" s="24"/>
      <c r="J117" s="24"/>
      <c r="K117" s="24">
        <v>0</v>
      </c>
      <c r="L117" s="28"/>
      <c r="M117" s="28"/>
      <c r="N117" s="28"/>
      <c r="O117" s="28"/>
    </row>
    <row r="118" spans="2:15" x14ac:dyDescent="0.25">
      <c r="B118" s="37" t="s">
        <v>151</v>
      </c>
      <c r="C118" s="38" t="s">
        <v>153</v>
      </c>
      <c r="D118" s="23">
        <f t="shared" si="7"/>
        <v>0</v>
      </c>
      <c r="E118" s="24"/>
      <c r="F118" s="24"/>
      <c r="G118" s="24"/>
      <c r="H118" s="23">
        <f t="shared" si="8"/>
        <v>0</v>
      </c>
      <c r="I118" s="24"/>
      <c r="J118" s="24"/>
      <c r="K118" s="24"/>
      <c r="L118" s="28"/>
      <c r="M118" s="28"/>
      <c r="N118" s="28"/>
      <c r="O118" s="28"/>
    </row>
    <row r="119" spans="2:15" x14ac:dyDescent="0.25">
      <c r="B119" s="37" t="s">
        <v>147</v>
      </c>
      <c r="C119" s="38" t="s">
        <v>154</v>
      </c>
      <c r="D119" s="23">
        <f t="shared" si="7"/>
        <v>0</v>
      </c>
      <c r="E119" s="24"/>
      <c r="F119" s="24"/>
      <c r="G119" s="24">
        <v>0</v>
      </c>
      <c r="H119" s="23">
        <f t="shared" si="8"/>
        <v>0</v>
      </c>
      <c r="I119" s="24"/>
      <c r="J119" s="24"/>
      <c r="K119" s="24"/>
      <c r="L119" s="28"/>
      <c r="M119" s="28"/>
      <c r="N119" s="28"/>
      <c r="O119" s="28"/>
    </row>
    <row r="120" spans="2:15" x14ac:dyDescent="0.25">
      <c r="B120" s="37" t="s">
        <v>147</v>
      </c>
      <c r="C120" s="38" t="s">
        <v>155</v>
      </c>
      <c r="D120" s="23">
        <f t="shared" si="7"/>
        <v>0</v>
      </c>
      <c r="E120" s="24"/>
      <c r="F120" s="24"/>
      <c r="G120" s="24"/>
      <c r="H120" s="23">
        <f t="shared" si="8"/>
        <v>0</v>
      </c>
      <c r="I120" s="24"/>
      <c r="J120" s="24"/>
      <c r="K120" s="24"/>
      <c r="L120" s="28"/>
      <c r="M120" s="28"/>
      <c r="N120" s="28"/>
      <c r="O120" s="28"/>
    </row>
    <row r="121" spans="2:15" x14ac:dyDescent="0.25">
      <c r="B121" s="17" t="s">
        <v>156</v>
      </c>
      <c r="C121" s="18" t="s">
        <v>157</v>
      </c>
      <c r="D121" s="33">
        <f t="shared" si="7"/>
        <v>6438560.6600000001</v>
      </c>
      <c r="E121" s="33">
        <f>SUM(E122,E154,E159)</f>
        <v>163000</v>
      </c>
      <c r="F121" s="33">
        <f>SUM(F122,F154,F159)</f>
        <v>1137282</v>
      </c>
      <c r="G121" s="33">
        <f>SUM(G122,G154,G159)</f>
        <v>5138278.66</v>
      </c>
      <c r="H121" s="33">
        <f t="shared" si="8"/>
        <v>4150370.0100000002</v>
      </c>
      <c r="I121" s="33">
        <f>SUM(I122,I154,I159)</f>
        <v>65357.35</v>
      </c>
      <c r="J121" s="33">
        <f>SUM(J122,J154,J159)</f>
        <v>1137282</v>
      </c>
      <c r="K121" s="33">
        <f>SUM(K122,K154,K159)</f>
        <v>2947730.66</v>
      </c>
    </row>
    <row r="122" spans="2:15" x14ac:dyDescent="0.25">
      <c r="B122" s="17" t="s">
        <v>156</v>
      </c>
      <c r="C122" s="18" t="s">
        <v>158</v>
      </c>
      <c r="D122" s="33">
        <f t="shared" si="7"/>
        <v>6438560.6600000001</v>
      </c>
      <c r="E122" s="33">
        <f>SUM(E123,E127,E140:E141)</f>
        <v>163000</v>
      </c>
      <c r="F122" s="33">
        <f>SUM(F123,F127,F140:F141)</f>
        <v>1137282</v>
      </c>
      <c r="G122" s="33">
        <f>SUM(G123,G127,G140:G141)</f>
        <v>5138278.66</v>
      </c>
      <c r="H122" s="33">
        <f t="shared" si="8"/>
        <v>4150370.0100000002</v>
      </c>
      <c r="I122" s="33">
        <f>SUM(I123,I127,I140:I141)</f>
        <v>65357.35</v>
      </c>
      <c r="J122" s="33">
        <f>SUM(J123,J127,J140:J141)</f>
        <v>1137282</v>
      </c>
      <c r="K122" s="33">
        <f>SUM(K123,K127,K140:K141)</f>
        <v>2947730.66</v>
      </c>
    </row>
    <row r="123" spans="2:15" ht="25.5" x14ac:dyDescent="0.25">
      <c r="B123" s="25" t="s">
        <v>159</v>
      </c>
      <c r="C123" s="26" t="s">
        <v>160</v>
      </c>
      <c r="D123" s="27">
        <f t="shared" si="7"/>
        <v>586400</v>
      </c>
      <c r="E123" s="27">
        <f>SUM(E124:E125)</f>
        <v>0</v>
      </c>
      <c r="F123" s="27">
        <f>SUM(F124:F125)</f>
        <v>0</v>
      </c>
      <c r="G123" s="27">
        <f>SUM(G124:G126)</f>
        <v>586400</v>
      </c>
      <c r="H123" s="27">
        <f t="shared" si="8"/>
        <v>293202</v>
      </c>
      <c r="I123" s="27">
        <f>SUM(I124:I125)</f>
        <v>0</v>
      </c>
      <c r="J123" s="27">
        <f>SUM(J124:J125)</f>
        <v>0</v>
      </c>
      <c r="K123" s="27">
        <f>SUM(K124:K126)</f>
        <v>293202</v>
      </c>
    </row>
    <row r="124" spans="2:15" x14ac:dyDescent="0.25">
      <c r="B124" s="40" t="s">
        <v>161</v>
      </c>
      <c r="C124" s="22" t="s">
        <v>162</v>
      </c>
      <c r="D124" s="23">
        <f t="shared" si="7"/>
        <v>116000</v>
      </c>
      <c r="E124" s="24"/>
      <c r="F124" s="24"/>
      <c r="G124" s="24">
        <v>116000</v>
      </c>
      <c r="H124" s="23">
        <f t="shared" si="8"/>
        <v>58002</v>
      </c>
      <c r="I124" s="24"/>
      <c r="J124" s="24"/>
      <c r="K124" s="24">
        <v>58002</v>
      </c>
    </row>
    <row r="125" spans="2:15" x14ac:dyDescent="0.25">
      <c r="B125" s="40" t="s">
        <v>161</v>
      </c>
      <c r="C125" s="22" t="s">
        <v>163</v>
      </c>
      <c r="D125" s="23">
        <f t="shared" si="7"/>
        <v>0</v>
      </c>
      <c r="E125" s="24"/>
      <c r="F125" s="24"/>
      <c r="G125" s="24"/>
      <c r="H125" s="23">
        <f t="shared" si="8"/>
        <v>0</v>
      </c>
      <c r="I125" s="24"/>
      <c r="J125" s="24"/>
      <c r="K125" s="24"/>
    </row>
    <row r="126" spans="2:15" x14ac:dyDescent="0.25">
      <c r="B126" s="40" t="s">
        <v>161</v>
      </c>
      <c r="C126" s="22" t="s">
        <v>164</v>
      </c>
      <c r="D126" s="23">
        <f t="shared" si="7"/>
        <v>470400</v>
      </c>
      <c r="E126" s="24"/>
      <c r="F126" s="24"/>
      <c r="G126" s="24">
        <v>470400</v>
      </c>
      <c r="H126" s="23">
        <f t="shared" si="8"/>
        <v>235200</v>
      </c>
      <c r="I126" s="24"/>
      <c r="J126" s="24"/>
      <c r="K126" s="24">
        <v>235200</v>
      </c>
    </row>
    <row r="127" spans="2:15" x14ac:dyDescent="0.25">
      <c r="B127" s="41" t="s">
        <v>165</v>
      </c>
      <c r="C127" s="18" t="s">
        <v>166</v>
      </c>
      <c r="D127" s="33">
        <f t="shared" si="7"/>
        <v>0</v>
      </c>
      <c r="E127" s="42">
        <f>SUM(E128,E130,E137)</f>
        <v>0</v>
      </c>
      <c r="F127" s="42">
        <f>SUM(F128,F130,F137)</f>
        <v>0</v>
      </c>
      <c r="G127" s="42">
        <f>SUM(G128,G130,G137)</f>
        <v>0</v>
      </c>
      <c r="H127" s="33">
        <f t="shared" si="8"/>
        <v>0</v>
      </c>
      <c r="I127" s="42">
        <f>SUM(I128,I130,I137)</f>
        <v>0</v>
      </c>
      <c r="J127" s="42">
        <f>SUM(J128,J130,J137)</f>
        <v>0</v>
      </c>
      <c r="K127" s="42">
        <f>SUM(K128,K130,K137)</f>
        <v>0</v>
      </c>
    </row>
    <row r="128" spans="2:15" ht="38.25" x14ac:dyDescent="0.25">
      <c r="B128" s="25" t="s">
        <v>167</v>
      </c>
      <c r="C128" s="26" t="s">
        <v>168</v>
      </c>
      <c r="D128" s="43">
        <f t="shared" si="7"/>
        <v>0</v>
      </c>
      <c r="E128" s="27">
        <f>SUM(E129)</f>
        <v>0</v>
      </c>
      <c r="F128" s="27">
        <f>SUM(F129)</f>
        <v>0</v>
      </c>
      <c r="G128" s="27">
        <f>SUM(G129)</f>
        <v>0</v>
      </c>
      <c r="H128" s="43">
        <f t="shared" si="8"/>
        <v>0</v>
      </c>
      <c r="I128" s="27">
        <f>SUM(I129)</f>
        <v>0</v>
      </c>
      <c r="J128" s="27">
        <f>SUM(J129)</f>
        <v>0</v>
      </c>
      <c r="K128" s="27">
        <f>SUM(K129)</f>
        <v>0</v>
      </c>
    </row>
    <row r="129" spans="2:11" x14ac:dyDescent="0.25">
      <c r="B129" s="44" t="s">
        <v>169</v>
      </c>
      <c r="C129" s="22" t="s">
        <v>170</v>
      </c>
      <c r="D129" s="23">
        <f t="shared" si="7"/>
        <v>0</v>
      </c>
      <c r="E129" s="24"/>
      <c r="F129" s="24"/>
      <c r="G129" s="24"/>
      <c r="H129" s="45">
        <f t="shared" si="8"/>
        <v>0</v>
      </c>
      <c r="I129" s="24"/>
      <c r="J129" s="24"/>
      <c r="K129" s="24"/>
    </row>
    <row r="130" spans="2:11" x14ac:dyDescent="0.25">
      <c r="B130" s="46" t="s">
        <v>171</v>
      </c>
      <c r="C130" s="47" t="s">
        <v>172</v>
      </c>
      <c r="D130" s="48">
        <f t="shared" si="7"/>
        <v>0</v>
      </c>
      <c r="E130" s="48">
        <f>SUM(E131:E136)</f>
        <v>0</v>
      </c>
      <c r="F130" s="48">
        <f>SUM(F131:F136)</f>
        <v>0</v>
      </c>
      <c r="G130" s="48">
        <f>SUM(G131:G136)</f>
        <v>0</v>
      </c>
      <c r="H130" s="48">
        <f t="shared" si="8"/>
        <v>0</v>
      </c>
      <c r="I130" s="48">
        <f>SUM(I131:I136)</f>
        <v>0</v>
      </c>
      <c r="J130" s="48">
        <f>SUM(J131:J136)</f>
        <v>0</v>
      </c>
      <c r="K130" s="48">
        <f>SUM(K131:K136)</f>
        <v>0</v>
      </c>
    </row>
    <row r="131" spans="2:11" x14ac:dyDescent="0.25">
      <c r="B131" s="44" t="s">
        <v>169</v>
      </c>
      <c r="C131" s="22" t="s">
        <v>173</v>
      </c>
      <c r="D131" s="23">
        <f t="shared" si="7"/>
        <v>0</v>
      </c>
      <c r="E131" s="24"/>
      <c r="F131" s="24"/>
      <c r="G131" s="24"/>
      <c r="H131" s="23">
        <f t="shared" si="8"/>
        <v>0</v>
      </c>
      <c r="I131" s="24"/>
      <c r="J131" s="24"/>
      <c r="K131" s="24"/>
    </row>
    <row r="132" spans="2:11" x14ac:dyDescent="0.25">
      <c r="B132" s="44" t="s">
        <v>169</v>
      </c>
      <c r="C132" s="22" t="s">
        <v>174</v>
      </c>
      <c r="D132" s="23">
        <f t="shared" si="7"/>
        <v>0</v>
      </c>
      <c r="E132" s="24"/>
      <c r="F132" s="24"/>
      <c r="G132" s="24"/>
      <c r="H132" s="23">
        <f t="shared" si="8"/>
        <v>0</v>
      </c>
      <c r="I132" s="24"/>
      <c r="J132" s="24"/>
      <c r="K132" s="24"/>
    </row>
    <row r="133" spans="2:11" x14ac:dyDescent="0.25">
      <c r="B133" s="44" t="s">
        <v>169</v>
      </c>
      <c r="C133" s="22" t="s">
        <v>173</v>
      </c>
      <c r="D133" s="23">
        <f t="shared" si="7"/>
        <v>0</v>
      </c>
      <c r="E133" s="24"/>
      <c r="F133" s="24"/>
      <c r="G133" s="24"/>
      <c r="H133" s="23">
        <f t="shared" si="8"/>
        <v>0</v>
      </c>
      <c r="I133" s="24"/>
      <c r="J133" s="24"/>
      <c r="K133" s="24"/>
    </row>
    <row r="134" spans="2:11" x14ac:dyDescent="0.25">
      <c r="B134" s="44" t="s">
        <v>169</v>
      </c>
      <c r="C134" s="22" t="s">
        <v>174</v>
      </c>
      <c r="D134" s="23">
        <f t="shared" si="7"/>
        <v>0</v>
      </c>
      <c r="E134" s="24"/>
      <c r="F134" s="24"/>
      <c r="G134" s="24"/>
      <c r="H134" s="23">
        <f t="shared" si="8"/>
        <v>0</v>
      </c>
      <c r="I134" s="24"/>
      <c r="J134" s="24"/>
      <c r="K134" s="24"/>
    </row>
    <row r="135" spans="2:11" x14ac:dyDescent="0.25">
      <c r="B135" s="44" t="s">
        <v>169</v>
      </c>
      <c r="C135" s="22" t="s">
        <v>173</v>
      </c>
      <c r="D135" s="23">
        <f t="shared" si="7"/>
        <v>0</v>
      </c>
      <c r="E135" s="24"/>
      <c r="F135" s="24"/>
      <c r="G135" s="24"/>
      <c r="H135" s="23">
        <f t="shared" si="8"/>
        <v>0</v>
      </c>
      <c r="I135" s="24"/>
      <c r="J135" s="24"/>
      <c r="K135" s="24"/>
    </row>
    <row r="136" spans="2:11" x14ac:dyDescent="0.25">
      <c r="B136" s="44" t="s">
        <v>169</v>
      </c>
      <c r="C136" s="22" t="s">
        <v>174</v>
      </c>
      <c r="D136" s="23">
        <f t="shared" si="7"/>
        <v>0</v>
      </c>
      <c r="E136" s="24"/>
      <c r="F136" s="24"/>
      <c r="G136" s="24"/>
      <c r="H136" s="23">
        <f t="shared" si="8"/>
        <v>0</v>
      </c>
      <c r="I136" s="24"/>
      <c r="J136" s="24"/>
      <c r="K136" s="24"/>
    </row>
    <row r="137" spans="2:11" x14ac:dyDescent="0.25">
      <c r="B137" s="25" t="s">
        <v>175</v>
      </c>
      <c r="C137" s="26" t="s">
        <v>176</v>
      </c>
      <c r="D137" s="27">
        <f t="shared" si="7"/>
        <v>0</v>
      </c>
      <c r="E137" s="27">
        <f>SUM(E138:E139)</f>
        <v>0</v>
      </c>
      <c r="F137" s="27">
        <f>SUM(F138:F139)</f>
        <v>0</v>
      </c>
      <c r="G137" s="27">
        <f>SUM(G138:G139)</f>
        <v>0</v>
      </c>
      <c r="H137" s="27">
        <f t="shared" si="8"/>
        <v>0</v>
      </c>
      <c r="I137" s="27">
        <f>SUM(I138:I139)</f>
        <v>0</v>
      </c>
      <c r="J137" s="27">
        <f>SUM(J138:J139)</f>
        <v>0</v>
      </c>
      <c r="K137" s="27">
        <f>SUM(K138:K139)</f>
        <v>0</v>
      </c>
    </row>
    <row r="138" spans="2:11" x14ac:dyDescent="0.25">
      <c r="B138" s="44" t="s">
        <v>169</v>
      </c>
      <c r="C138" s="22" t="s">
        <v>177</v>
      </c>
      <c r="D138" s="23">
        <f t="shared" si="7"/>
        <v>0</v>
      </c>
      <c r="E138" s="24"/>
      <c r="F138" s="24"/>
      <c r="G138" s="24"/>
      <c r="H138" s="23">
        <f t="shared" si="8"/>
        <v>0</v>
      </c>
      <c r="I138" s="24"/>
      <c r="J138" s="24"/>
      <c r="K138" s="24"/>
    </row>
    <row r="139" spans="2:11" x14ac:dyDescent="0.25">
      <c r="B139" s="44" t="s">
        <v>169</v>
      </c>
      <c r="C139" s="22" t="s">
        <v>178</v>
      </c>
      <c r="D139" s="23">
        <f t="shared" si="7"/>
        <v>0</v>
      </c>
      <c r="E139" s="24"/>
      <c r="F139" s="24"/>
      <c r="G139" s="24"/>
      <c r="H139" s="23">
        <f t="shared" si="8"/>
        <v>0</v>
      </c>
      <c r="I139" s="24"/>
      <c r="J139" s="24"/>
      <c r="K139" s="24"/>
    </row>
    <row r="140" spans="2:11" ht="25.5" x14ac:dyDescent="0.25">
      <c r="B140" s="49" t="s">
        <v>179</v>
      </c>
      <c r="C140" s="26" t="s">
        <v>180</v>
      </c>
      <c r="D140" s="27">
        <f t="shared" si="7"/>
        <v>163000</v>
      </c>
      <c r="E140" s="50">
        <v>163000</v>
      </c>
      <c r="F140" s="50"/>
      <c r="G140" s="50"/>
      <c r="H140" s="27">
        <f t="shared" si="8"/>
        <v>65357.35</v>
      </c>
      <c r="I140" s="50">
        <v>65357.35</v>
      </c>
      <c r="J140" s="50"/>
      <c r="K140" s="50"/>
    </row>
    <row r="141" spans="2:11" x14ac:dyDescent="0.25">
      <c r="B141" s="25" t="s">
        <v>181</v>
      </c>
      <c r="C141" s="26" t="s">
        <v>182</v>
      </c>
      <c r="D141" s="27">
        <f t="shared" si="7"/>
        <v>5689160.6600000001</v>
      </c>
      <c r="E141" s="27">
        <f>SUM(E142:E153)</f>
        <v>0</v>
      </c>
      <c r="F141" s="27">
        <f>SUM(F142:F153)</f>
        <v>1137282</v>
      </c>
      <c r="G141" s="27">
        <f>SUM(G142:G153)</f>
        <v>4551878.66</v>
      </c>
      <c r="H141" s="27">
        <f t="shared" si="8"/>
        <v>3791810.66</v>
      </c>
      <c r="I141" s="27">
        <f>SUM(I142:I153)</f>
        <v>0</v>
      </c>
      <c r="J141" s="27">
        <f>SUM(J142:J153)</f>
        <v>1137282</v>
      </c>
      <c r="K141" s="27">
        <f>SUM(K142:K153)</f>
        <v>2654528.66</v>
      </c>
    </row>
    <row r="142" spans="2:11" ht="25.5" x14ac:dyDescent="0.25">
      <c r="B142" s="21" t="s">
        <v>183</v>
      </c>
      <c r="C142" s="22" t="s">
        <v>184</v>
      </c>
      <c r="D142" s="45">
        <f t="shared" si="7"/>
        <v>1377800</v>
      </c>
      <c r="E142" s="51"/>
      <c r="F142" s="51"/>
      <c r="G142" s="51">
        <f>577800+600000+200000</f>
        <v>1377800</v>
      </c>
      <c r="H142" s="45">
        <f t="shared" si="8"/>
        <v>992600</v>
      </c>
      <c r="I142" s="51"/>
      <c r="J142" s="51"/>
      <c r="K142" s="51">
        <v>992600</v>
      </c>
    </row>
    <row r="143" spans="2:11" ht="25.5" x14ac:dyDescent="0.25">
      <c r="B143" s="21" t="s">
        <v>185</v>
      </c>
      <c r="C143" s="22" t="s">
        <v>186</v>
      </c>
      <c r="D143" s="23">
        <f t="shared" si="7"/>
        <v>0</v>
      </c>
      <c r="E143" s="24"/>
      <c r="F143" s="24"/>
      <c r="G143" s="24">
        <v>0</v>
      </c>
      <c r="H143" s="23">
        <f t="shared" si="8"/>
        <v>0</v>
      </c>
      <c r="I143" s="24"/>
      <c r="J143" s="24"/>
      <c r="K143" s="24">
        <v>0</v>
      </c>
    </row>
    <row r="144" spans="2:11" ht="38.25" x14ac:dyDescent="0.25">
      <c r="B144" s="21" t="s">
        <v>187</v>
      </c>
      <c r="C144" s="22" t="s">
        <v>186</v>
      </c>
      <c r="D144" s="23">
        <f t="shared" si="7"/>
        <v>3024300</v>
      </c>
      <c r="E144" s="24"/>
      <c r="F144" s="24"/>
      <c r="G144" s="24">
        <v>3024300</v>
      </c>
      <c r="H144" s="23">
        <f t="shared" si="8"/>
        <v>1512150</v>
      </c>
      <c r="I144" s="24"/>
      <c r="J144" s="24"/>
      <c r="K144" s="24">
        <f>1260125+252025</f>
        <v>1512150</v>
      </c>
    </row>
    <row r="145" spans="2:11" x14ac:dyDescent="0.25">
      <c r="B145" s="21" t="s">
        <v>188</v>
      </c>
      <c r="C145" s="22" t="s">
        <v>186</v>
      </c>
      <c r="D145" s="23">
        <f t="shared" si="7"/>
        <v>110670</v>
      </c>
      <c r="E145" s="24"/>
      <c r="F145" s="24">
        <v>110670</v>
      </c>
      <c r="G145" s="24">
        <v>0</v>
      </c>
      <c r="H145" s="23">
        <f t="shared" si="8"/>
        <v>110670</v>
      </c>
      <c r="I145" s="24"/>
      <c r="J145" s="24">
        <v>110670</v>
      </c>
      <c r="K145" s="24">
        <v>0</v>
      </c>
    </row>
    <row r="146" spans="2:11" x14ac:dyDescent="0.25">
      <c r="B146" s="21" t="s">
        <v>189</v>
      </c>
      <c r="C146" s="22" t="s">
        <v>190</v>
      </c>
      <c r="D146" s="23">
        <f t="shared" si="7"/>
        <v>0</v>
      </c>
      <c r="E146" s="24"/>
      <c r="F146" s="24"/>
      <c r="G146" s="24">
        <v>0</v>
      </c>
      <c r="H146" s="23">
        <f t="shared" si="8"/>
        <v>0</v>
      </c>
      <c r="I146" s="24"/>
      <c r="J146" s="24"/>
      <c r="K146" s="24">
        <v>0</v>
      </c>
    </row>
    <row r="147" spans="2:11" ht="25.5" x14ac:dyDescent="0.25">
      <c r="B147" s="21" t="s">
        <v>191</v>
      </c>
      <c r="C147" s="22" t="s">
        <v>186</v>
      </c>
      <c r="D147" s="23">
        <f t="shared" si="7"/>
        <v>149778.66</v>
      </c>
      <c r="E147" s="24"/>
      <c r="F147" s="24"/>
      <c r="G147" s="24">
        <v>149778.66</v>
      </c>
      <c r="H147" s="23">
        <f t="shared" si="8"/>
        <v>149778.66</v>
      </c>
      <c r="I147" s="24"/>
      <c r="J147" s="24"/>
      <c r="K147" s="24">
        <v>149778.66</v>
      </c>
    </row>
    <row r="148" spans="2:11" x14ac:dyDescent="0.25">
      <c r="B148" s="21" t="s">
        <v>192</v>
      </c>
      <c r="C148" s="22" t="s">
        <v>186</v>
      </c>
      <c r="D148" s="23">
        <f t="shared" si="7"/>
        <v>0</v>
      </c>
      <c r="E148" s="24"/>
      <c r="F148" s="24"/>
      <c r="G148" s="24">
        <v>0</v>
      </c>
      <c r="H148" s="23">
        <f t="shared" si="8"/>
        <v>0</v>
      </c>
      <c r="I148" s="24"/>
      <c r="J148" s="24"/>
      <c r="K148" s="24">
        <v>0</v>
      </c>
    </row>
    <row r="149" spans="2:11" x14ac:dyDescent="0.25">
      <c r="B149" s="21" t="s">
        <v>193</v>
      </c>
      <c r="C149" s="22" t="s">
        <v>186</v>
      </c>
      <c r="D149" s="23">
        <f t="shared" si="7"/>
        <v>0</v>
      </c>
      <c r="E149" s="24"/>
      <c r="F149" s="24"/>
      <c r="G149" s="24">
        <v>0</v>
      </c>
      <c r="H149" s="23">
        <f t="shared" si="8"/>
        <v>0</v>
      </c>
      <c r="I149" s="24"/>
      <c r="J149" s="24"/>
      <c r="K149" s="24">
        <v>0</v>
      </c>
    </row>
    <row r="150" spans="2:11" x14ac:dyDescent="0.25">
      <c r="B150" s="21" t="s">
        <v>194</v>
      </c>
      <c r="C150" s="22" t="s">
        <v>186</v>
      </c>
      <c r="D150" s="23">
        <f t="shared" si="7"/>
        <v>26612</v>
      </c>
      <c r="E150" s="24"/>
      <c r="F150" s="24">
        <v>26612</v>
      </c>
      <c r="G150" s="24"/>
      <c r="H150" s="23">
        <f t="shared" si="8"/>
        <v>26612</v>
      </c>
      <c r="I150" s="24"/>
      <c r="J150" s="24">
        <v>26612</v>
      </c>
      <c r="K150" s="24"/>
    </row>
    <row r="151" spans="2:11" x14ac:dyDescent="0.25">
      <c r="B151" s="21" t="s">
        <v>195</v>
      </c>
      <c r="C151" s="22" t="s">
        <v>186</v>
      </c>
      <c r="D151" s="23">
        <f t="shared" si="7"/>
        <v>1000000</v>
      </c>
      <c r="E151" s="24"/>
      <c r="F151" s="24">
        <v>1000000</v>
      </c>
      <c r="G151" s="24">
        <v>0</v>
      </c>
      <c r="H151" s="23">
        <f t="shared" si="8"/>
        <v>1000000</v>
      </c>
      <c r="I151" s="24"/>
      <c r="J151" s="24">
        <v>1000000</v>
      </c>
      <c r="K151" s="24">
        <v>0</v>
      </c>
    </row>
    <row r="152" spans="2:11" x14ac:dyDescent="0.25">
      <c r="B152" s="21" t="s">
        <v>196</v>
      </c>
      <c r="C152" s="22" t="s">
        <v>190</v>
      </c>
      <c r="D152" s="23">
        <f t="shared" si="7"/>
        <v>0</v>
      </c>
      <c r="E152" s="24"/>
      <c r="F152" s="24">
        <v>0</v>
      </c>
      <c r="G152" s="24"/>
      <c r="H152" s="23">
        <f t="shared" si="8"/>
        <v>0</v>
      </c>
      <c r="I152" s="24"/>
      <c r="J152" s="24">
        <v>0</v>
      </c>
      <c r="K152" s="24"/>
    </row>
    <row r="153" spans="2:11" x14ac:dyDescent="0.25">
      <c r="B153" s="21" t="s">
        <v>196</v>
      </c>
      <c r="C153" s="22" t="s">
        <v>190</v>
      </c>
      <c r="D153" s="23">
        <f t="shared" si="7"/>
        <v>0</v>
      </c>
      <c r="E153" s="24"/>
      <c r="F153" s="24"/>
      <c r="G153" s="24"/>
      <c r="H153" s="23">
        <f t="shared" si="8"/>
        <v>0</v>
      </c>
      <c r="I153" s="24"/>
      <c r="J153" s="24"/>
      <c r="K153" s="24"/>
    </row>
    <row r="154" spans="2:11" x14ac:dyDescent="0.25">
      <c r="B154" s="41" t="s">
        <v>197</v>
      </c>
      <c r="C154" s="18" t="s">
        <v>198</v>
      </c>
      <c r="D154" s="33">
        <f t="shared" si="7"/>
        <v>0</v>
      </c>
      <c r="E154" s="33">
        <f>SUM(E155:E158)</f>
        <v>0</v>
      </c>
      <c r="F154" s="33">
        <f>SUM(F155:F158)</f>
        <v>0</v>
      </c>
      <c r="G154" s="33">
        <f>SUM(G155:G158)</f>
        <v>0</v>
      </c>
      <c r="H154" s="33">
        <f t="shared" si="8"/>
        <v>0</v>
      </c>
      <c r="I154" s="33">
        <f>SUM(I155:I158)</f>
        <v>0</v>
      </c>
      <c r="J154" s="33">
        <f>SUM(J155:J158)</f>
        <v>0</v>
      </c>
      <c r="K154" s="33">
        <f>SUM(K155:K158)</f>
        <v>0</v>
      </c>
    </row>
    <row r="155" spans="2:11" x14ac:dyDescent="0.25">
      <c r="B155" s="21" t="s">
        <v>197</v>
      </c>
      <c r="C155" s="22" t="s">
        <v>199</v>
      </c>
      <c r="D155" s="23">
        <f t="shared" si="7"/>
        <v>0</v>
      </c>
      <c r="E155" s="24"/>
      <c r="F155" s="24"/>
      <c r="G155" s="24"/>
      <c r="H155" s="23">
        <f t="shared" si="8"/>
        <v>0</v>
      </c>
      <c r="I155" s="24"/>
      <c r="J155" s="24"/>
      <c r="K155" s="24"/>
    </row>
    <row r="156" spans="2:11" x14ac:dyDescent="0.25">
      <c r="B156" s="21" t="s">
        <v>197</v>
      </c>
      <c r="C156" s="22" t="s">
        <v>200</v>
      </c>
      <c r="D156" s="23">
        <f t="shared" si="7"/>
        <v>0</v>
      </c>
      <c r="E156" s="24"/>
      <c r="F156" s="24"/>
      <c r="G156" s="24"/>
      <c r="H156" s="23">
        <f t="shared" si="8"/>
        <v>0</v>
      </c>
      <c r="I156" s="24"/>
      <c r="J156" s="24"/>
      <c r="K156" s="24"/>
    </row>
    <row r="157" spans="2:11" x14ac:dyDescent="0.25">
      <c r="B157" s="21" t="s">
        <v>197</v>
      </c>
      <c r="C157" s="22" t="s">
        <v>201</v>
      </c>
      <c r="D157" s="23">
        <f t="shared" si="7"/>
        <v>0</v>
      </c>
      <c r="E157" s="24"/>
      <c r="F157" s="24"/>
      <c r="G157" s="24"/>
      <c r="H157" s="23">
        <f t="shared" si="8"/>
        <v>0</v>
      </c>
      <c r="I157" s="24"/>
      <c r="J157" s="24"/>
      <c r="K157" s="24"/>
    </row>
    <row r="158" spans="2:11" x14ac:dyDescent="0.25">
      <c r="B158" s="21" t="s">
        <v>197</v>
      </c>
      <c r="C158" s="22" t="s">
        <v>202</v>
      </c>
      <c r="D158" s="23">
        <f t="shared" si="7"/>
        <v>0</v>
      </c>
      <c r="E158" s="24"/>
      <c r="F158" s="24"/>
      <c r="G158" s="24"/>
      <c r="H158" s="23">
        <f t="shared" si="8"/>
        <v>0</v>
      </c>
      <c r="I158" s="24"/>
      <c r="J158" s="24"/>
      <c r="K158" s="24"/>
    </row>
    <row r="159" spans="2:11" ht="25.5" x14ac:dyDescent="0.25">
      <c r="B159" s="52" t="s">
        <v>203</v>
      </c>
      <c r="C159" s="47" t="s">
        <v>204</v>
      </c>
      <c r="D159" s="39">
        <f t="shared" si="7"/>
        <v>0</v>
      </c>
      <c r="E159" s="51"/>
      <c r="F159" s="51"/>
      <c r="G159" s="53"/>
      <c r="H159" s="39">
        <f t="shared" si="8"/>
        <v>0</v>
      </c>
      <c r="I159" s="51"/>
      <c r="J159" s="51"/>
      <c r="K159" s="53"/>
    </row>
    <row r="160" spans="2:11" x14ac:dyDescent="0.25">
      <c r="B160" s="54" t="s">
        <v>205</v>
      </c>
      <c r="C160" s="55" t="s">
        <v>206</v>
      </c>
      <c r="D160" s="56">
        <f t="shared" si="7"/>
        <v>7060560.6600000001</v>
      </c>
      <c r="E160" s="56">
        <f>SUM(E12,E121)</f>
        <v>163000</v>
      </c>
      <c r="F160" s="56">
        <f>SUM(F12,F121)</f>
        <v>1137282</v>
      </c>
      <c r="G160" s="56">
        <f>SUM(G12,G121)</f>
        <v>5760278.6600000001</v>
      </c>
      <c r="H160" s="56">
        <f t="shared" si="8"/>
        <v>4294626.8600000003</v>
      </c>
      <c r="I160" s="56">
        <f>SUM(I12,I121)</f>
        <v>65357.35</v>
      </c>
      <c r="J160" s="56">
        <f>SUM(J12,J121)</f>
        <v>1137282</v>
      </c>
      <c r="K160" s="56">
        <f>SUM(K12,K121)</f>
        <v>3091987.5100000002</v>
      </c>
    </row>
    <row r="161" spans="2:14" x14ac:dyDescent="0.25">
      <c r="B161" s="57"/>
      <c r="C161" s="58"/>
      <c r="D161" s="59"/>
      <c r="E161" s="59"/>
      <c r="F161" s="59"/>
      <c r="G161" s="59"/>
      <c r="H161" s="59"/>
      <c r="I161" s="59"/>
      <c r="J161" s="59"/>
      <c r="K161" s="59"/>
    </row>
    <row r="162" spans="2:14" ht="12.75" customHeight="1" x14ac:dyDescent="0.25">
      <c r="B162" s="226" t="s">
        <v>207</v>
      </c>
      <c r="C162" s="226"/>
      <c r="D162" s="60" t="s">
        <v>17</v>
      </c>
      <c r="E162" s="60" t="s">
        <v>18</v>
      </c>
      <c r="F162" s="60" t="s">
        <v>19</v>
      </c>
      <c r="G162" s="60" t="s">
        <v>20</v>
      </c>
      <c r="H162" s="60" t="s">
        <v>17</v>
      </c>
      <c r="I162" s="60" t="s">
        <v>18</v>
      </c>
      <c r="J162" s="60" t="s">
        <v>19</v>
      </c>
      <c r="K162" s="60" t="s">
        <v>20</v>
      </c>
    </row>
    <row r="163" spans="2:14" ht="12.75" customHeight="1" x14ac:dyDescent="0.25">
      <c r="B163" s="61"/>
      <c r="C163" s="62"/>
      <c r="D163" s="219" t="s">
        <v>208</v>
      </c>
      <c r="E163" s="219"/>
      <c r="F163" s="219"/>
      <c r="G163" s="219"/>
      <c r="H163" s="219" t="s">
        <v>208</v>
      </c>
      <c r="I163" s="219"/>
      <c r="J163" s="219"/>
      <c r="K163" s="219"/>
    </row>
    <row r="164" spans="2:14" x14ac:dyDescent="0.25">
      <c r="B164" s="63" t="s">
        <v>209</v>
      </c>
      <c r="C164" s="64" t="s">
        <v>210</v>
      </c>
      <c r="D164" s="65">
        <f t="shared" ref="D164:D317" si="9">SUM(E164:G164)</f>
        <v>3631721</v>
      </c>
      <c r="E164" s="65">
        <f>SUM(E165,E264,E268,E270)</f>
        <v>0</v>
      </c>
      <c r="F164" s="65">
        <f>SUM(F165,F264,F268,F270)</f>
        <v>1110670</v>
      </c>
      <c r="G164" s="65">
        <f>SUM(G165,G264,G268,G270)</f>
        <v>2521051</v>
      </c>
      <c r="H164" s="65">
        <f t="shared" ref="H164:H174" si="10">SUM(I164:K164)</f>
        <v>2241389.66</v>
      </c>
      <c r="I164" s="65">
        <f>SUM(I165,I264,I268,I270)</f>
        <v>0</v>
      </c>
      <c r="J164" s="65">
        <f>SUM(J165,J264,J268,J270)</f>
        <v>1110670</v>
      </c>
      <c r="K164" s="66">
        <f>SUM(K165,K264,K268,K270)</f>
        <v>1130719.6600000001</v>
      </c>
    </row>
    <row r="165" spans="2:14" x14ac:dyDescent="0.25">
      <c r="B165" s="67" t="s">
        <v>211</v>
      </c>
      <c r="C165" s="68" t="s">
        <v>212</v>
      </c>
      <c r="D165" s="69">
        <f t="shared" si="9"/>
        <v>3087621</v>
      </c>
      <c r="E165" s="69">
        <f>SUM(E166,E174)</f>
        <v>0</v>
      </c>
      <c r="F165" s="69">
        <f>SUM(F166,F174)</f>
        <v>1110670</v>
      </c>
      <c r="G165" s="69">
        <f>SUM(G166,G174)</f>
        <v>1976951</v>
      </c>
      <c r="H165" s="69">
        <f t="shared" si="10"/>
        <v>2047722.1600000001</v>
      </c>
      <c r="I165" s="69">
        <f>SUM(I166,I174)</f>
        <v>0</v>
      </c>
      <c r="J165" s="69">
        <f>SUM(J166,J174)</f>
        <v>1110670</v>
      </c>
      <c r="K165" s="69">
        <f>SUM(K166,K174)</f>
        <v>937052.16000000003</v>
      </c>
    </row>
    <row r="166" spans="2:14" x14ac:dyDescent="0.25">
      <c r="B166" s="17"/>
      <c r="C166" s="70" t="s">
        <v>213</v>
      </c>
      <c r="D166" s="42">
        <f t="shared" si="9"/>
        <v>1033670</v>
      </c>
      <c r="E166" s="42">
        <f>SUM(E167,E170)</f>
        <v>0</v>
      </c>
      <c r="F166" s="42">
        <f>SUM(F167,F170)</f>
        <v>110670</v>
      </c>
      <c r="G166" s="42">
        <f>SUM(G167,G170)</f>
        <v>923000</v>
      </c>
      <c r="H166" s="42">
        <f t="shared" si="10"/>
        <v>518018.25</v>
      </c>
      <c r="I166" s="42">
        <f>SUM(I167,I170)</f>
        <v>0</v>
      </c>
      <c r="J166" s="42">
        <f>SUM(J167,J170)</f>
        <v>110670</v>
      </c>
      <c r="K166" s="42">
        <f>SUM(K167,K170)</f>
        <v>407348.25</v>
      </c>
    </row>
    <row r="167" spans="2:14" x14ac:dyDescent="0.25">
      <c r="B167" s="71" t="s">
        <v>214</v>
      </c>
      <c r="C167" s="72" t="s">
        <v>215</v>
      </c>
      <c r="D167" s="48">
        <f t="shared" si="9"/>
        <v>1033670</v>
      </c>
      <c r="E167" s="48">
        <f>SUM(E168,E171,E172)</f>
        <v>0</v>
      </c>
      <c r="F167" s="48">
        <f>SUM(F168,F171,F172)</f>
        <v>110670</v>
      </c>
      <c r="G167" s="48">
        <f>SUM(G168,G171,G172)</f>
        <v>923000</v>
      </c>
      <c r="H167" s="48">
        <f t="shared" si="10"/>
        <v>518018.25</v>
      </c>
      <c r="I167" s="48">
        <f>SUM(I168,I171,I172)</f>
        <v>0</v>
      </c>
      <c r="J167" s="48">
        <f>SUM(J168,J171,J172)</f>
        <v>110670</v>
      </c>
      <c r="K167" s="48">
        <f>SUM(K168,K171,K172)</f>
        <v>407348.25</v>
      </c>
    </row>
    <row r="168" spans="2:14" x14ac:dyDescent="0.25">
      <c r="B168" s="73" t="s">
        <v>216</v>
      </c>
      <c r="C168" s="74" t="s">
        <v>217</v>
      </c>
      <c r="D168" s="48">
        <f t="shared" si="9"/>
        <v>793909</v>
      </c>
      <c r="E168" s="75"/>
      <c r="F168" s="75">
        <v>85000</v>
      </c>
      <c r="G168" s="75">
        <v>708909</v>
      </c>
      <c r="H168" s="48">
        <f t="shared" si="10"/>
        <v>400069.2</v>
      </c>
      <c r="I168" s="75"/>
      <c r="J168" s="75">
        <v>85000</v>
      </c>
      <c r="K168" s="75">
        <v>315069.2</v>
      </c>
    </row>
    <row r="169" spans="2:14" x14ac:dyDescent="0.25">
      <c r="B169" s="76" t="s">
        <v>218</v>
      </c>
      <c r="C169" s="77"/>
      <c r="D169" s="78">
        <f t="shared" si="9"/>
        <v>0</v>
      </c>
      <c r="E169" s="79"/>
      <c r="F169" s="79"/>
      <c r="G169" s="79"/>
      <c r="H169" s="78">
        <f t="shared" si="10"/>
        <v>0</v>
      </c>
      <c r="I169" s="79"/>
      <c r="J169" s="79"/>
      <c r="K169" s="79"/>
    </row>
    <row r="170" spans="2:14" s="36" customFormat="1" x14ac:dyDescent="0.25">
      <c r="B170" s="73" t="s">
        <v>219</v>
      </c>
      <c r="C170" s="74" t="s">
        <v>220</v>
      </c>
      <c r="D170" s="48">
        <f t="shared" si="9"/>
        <v>0</v>
      </c>
      <c r="E170" s="75"/>
      <c r="F170" s="75"/>
      <c r="G170" s="75"/>
      <c r="H170" s="48">
        <f t="shared" si="10"/>
        <v>0</v>
      </c>
      <c r="I170" s="75"/>
      <c r="J170" s="75"/>
      <c r="K170" s="75"/>
      <c r="L170" s="28"/>
      <c r="M170" s="28"/>
      <c r="N170" s="28"/>
    </row>
    <row r="171" spans="2:14" x14ac:dyDescent="0.25">
      <c r="B171" s="73" t="s">
        <v>221</v>
      </c>
      <c r="C171" s="74" t="s">
        <v>222</v>
      </c>
      <c r="D171" s="48">
        <f t="shared" si="9"/>
        <v>0</v>
      </c>
      <c r="E171" s="75"/>
      <c r="F171" s="75"/>
      <c r="G171" s="75"/>
      <c r="H171" s="48">
        <f t="shared" si="10"/>
        <v>0</v>
      </c>
      <c r="I171" s="75"/>
      <c r="J171" s="75"/>
      <c r="K171" s="75"/>
      <c r="L171" s="28"/>
      <c r="M171" s="28"/>
      <c r="N171" s="28"/>
    </row>
    <row r="172" spans="2:14" x14ac:dyDescent="0.25">
      <c r="B172" s="73" t="s">
        <v>223</v>
      </c>
      <c r="C172" s="74" t="s">
        <v>224</v>
      </c>
      <c r="D172" s="48">
        <f t="shared" si="9"/>
        <v>239761</v>
      </c>
      <c r="E172" s="75"/>
      <c r="F172" s="75">
        <v>25670</v>
      </c>
      <c r="G172" s="75">
        <v>214091</v>
      </c>
      <c r="H172" s="48">
        <f t="shared" si="10"/>
        <v>117949.05</v>
      </c>
      <c r="I172" s="75"/>
      <c r="J172" s="75">
        <v>25670</v>
      </c>
      <c r="K172" s="75">
        <v>92279.05</v>
      </c>
      <c r="L172" s="28"/>
      <c r="M172" s="28"/>
      <c r="N172" s="28"/>
    </row>
    <row r="173" spans="2:14" x14ac:dyDescent="0.25">
      <c r="B173" s="76" t="s">
        <v>218</v>
      </c>
      <c r="C173" s="77"/>
      <c r="D173" s="78">
        <f t="shared" si="9"/>
        <v>0</v>
      </c>
      <c r="E173" s="79"/>
      <c r="F173" s="79"/>
      <c r="G173" s="79"/>
      <c r="H173" s="78">
        <f t="shared" si="10"/>
        <v>0</v>
      </c>
      <c r="I173" s="79"/>
      <c r="J173" s="79"/>
      <c r="K173" s="79"/>
    </row>
    <row r="174" spans="2:14" ht="25.5" x14ac:dyDescent="0.25">
      <c r="B174" s="17" t="s">
        <v>225</v>
      </c>
      <c r="C174" s="70" t="s">
        <v>226</v>
      </c>
      <c r="D174" s="42">
        <f t="shared" si="9"/>
        <v>2053951</v>
      </c>
      <c r="E174" s="42">
        <f>SUM(E175,E191,E235,E238,E246)</f>
        <v>0</v>
      </c>
      <c r="F174" s="42">
        <f>SUM(F175,F191,F235,F238,F246)</f>
        <v>1000000</v>
      </c>
      <c r="G174" s="42">
        <f>SUM(G175,G191,G235,G238,G246)</f>
        <v>1053951</v>
      </c>
      <c r="H174" s="42">
        <f t="shared" si="10"/>
        <v>1529703.9100000001</v>
      </c>
      <c r="I174" s="42">
        <f>SUM(I175,I191,I235,I238,I246)</f>
        <v>0</v>
      </c>
      <c r="J174" s="42">
        <f>SUM(J175,J191,J235,J238,J246)</f>
        <v>1000000</v>
      </c>
      <c r="K174" s="42">
        <f>SUM(K175,K191,K235,K238,K246)</f>
        <v>529703.91</v>
      </c>
    </row>
    <row r="175" spans="2:14" ht="25.5" x14ac:dyDescent="0.25">
      <c r="B175" s="80" t="s">
        <v>227</v>
      </c>
      <c r="C175" s="81" t="s">
        <v>228</v>
      </c>
      <c r="D175" s="82">
        <f t="shared" si="9"/>
        <v>693096</v>
      </c>
      <c r="E175" s="82">
        <f>SUM(E176,E181,E186)</f>
        <v>0</v>
      </c>
      <c r="F175" s="82">
        <f>SUM(F176,F181,F186)</f>
        <v>0</v>
      </c>
      <c r="G175" s="82">
        <f>SUM(G176,G181,G186)</f>
        <v>693096</v>
      </c>
      <c r="H175" s="82">
        <f>SUM(J175:K175)</f>
        <v>301590.64</v>
      </c>
      <c r="I175" s="82">
        <f>SUM(I176,I181,I186)</f>
        <v>0</v>
      </c>
      <c r="J175" s="82">
        <f>SUM(J176,J181,J186)</f>
        <v>0</v>
      </c>
      <c r="K175" s="82">
        <f>SUM(K176,K181,K186)</f>
        <v>301590.64</v>
      </c>
    </row>
    <row r="176" spans="2:14" x14ac:dyDescent="0.25">
      <c r="B176" s="83" t="s">
        <v>229</v>
      </c>
      <c r="C176" s="84" t="s">
        <v>230</v>
      </c>
      <c r="D176" s="85">
        <f t="shared" si="9"/>
        <v>532331</v>
      </c>
      <c r="E176" s="32"/>
      <c r="F176" s="32"/>
      <c r="G176" s="32">
        <f>G177+G178</f>
        <v>532331</v>
      </c>
      <c r="H176" s="85">
        <f t="shared" ref="H176:H317" si="11">SUM(I176:K176)</f>
        <v>235886</v>
      </c>
      <c r="I176" s="32"/>
      <c r="J176" s="32"/>
      <c r="K176" s="32">
        <f>K177+K178</f>
        <v>235886</v>
      </c>
    </row>
    <row r="177" spans="2:16" x14ac:dyDescent="0.25">
      <c r="B177" s="86" t="s">
        <v>231</v>
      </c>
      <c r="C177" s="84"/>
      <c r="D177" s="48">
        <f t="shared" si="9"/>
        <v>382167</v>
      </c>
      <c r="E177" s="24"/>
      <c r="F177" s="24"/>
      <c r="G177" s="24">
        <v>382167</v>
      </c>
      <c r="H177" s="48">
        <f t="shared" si="11"/>
        <v>170210</v>
      </c>
      <c r="I177" s="24"/>
      <c r="J177" s="24"/>
      <c r="K177" s="24">
        <v>170210</v>
      </c>
    </row>
    <row r="178" spans="2:16" x14ac:dyDescent="0.25">
      <c r="B178" s="86" t="s">
        <v>232</v>
      </c>
      <c r="C178" s="84"/>
      <c r="D178" s="48">
        <f t="shared" si="9"/>
        <v>150164</v>
      </c>
      <c r="E178" s="24"/>
      <c r="F178" s="24"/>
      <c r="G178" s="24">
        <v>150164</v>
      </c>
      <c r="H178" s="48">
        <f t="shared" si="11"/>
        <v>65676</v>
      </c>
      <c r="I178" s="24"/>
      <c r="J178" s="24"/>
      <c r="K178" s="24">
        <v>65676</v>
      </c>
      <c r="N178" s="36"/>
      <c r="O178" s="36"/>
      <c r="P178" s="36"/>
    </row>
    <row r="179" spans="2:16" x14ac:dyDescent="0.25">
      <c r="B179" s="87" t="s">
        <v>233</v>
      </c>
      <c r="C179" s="77"/>
      <c r="D179" s="78">
        <f t="shared" si="9"/>
        <v>0</v>
      </c>
      <c r="E179" s="79"/>
      <c r="F179" s="79"/>
      <c r="G179" s="79"/>
      <c r="H179" s="78">
        <f t="shared" si="11"/>
        <v>0</v>
      </c>
      <c r="I179" s="79"/>
      <c r="J179" s="79"/>
      <c r="K179" s="79"/>
    </row>
    <row r="180" spans="2:16" x14ac:dyDescent="0.25">
      <c r="B180" s="88" t="s">
        <v>234</v>
      </c>
      <c r="C180" s="77"/>
      <c r="D180" s="78">
        <f t="shared" si="9"/>
        <v>0</v>
      </c>
      <c r="E180" s="79"/>
      <c r="F180" s="79"/>
      <c r="G180" s="79"/>
      <c r="H180" s="78">
        <f t="shared" si="11"/>
        <v>0</v>
      </c>
      <c r="I180" s="79"/>
      <c r="J180" s="79"/>
      <c r="K180" s="79"/>
    </row>
    <row r="181" spans="2:16" x14ac:dyDescent="0.25">
      <c r="B181" s="52" t="s">
        <v>235</v>
      </c>
      <c r="C181" s="84" t="s">
        <v>236</v>
      </c>
      <c r="D181" s="48">
        <f t="shared" si="9"/>
        <v>0</v>
      </c>
      <c r="E181" s="24"/>
      <c r="F181" s="24"/>
      <c r="G181" s="24"/>
      <c r="H181" s="48">
        <f t="shared" si="11"/>
        <v>0</v>
      </c>
      <c r="I181" s="24"/>
      <c r="J181" s="24"/>
      <c r="K181" s="24"/>
    </row>
    <row r="182" spans="2:16" x14ac:dyDescent="0.25">
      <c r="B182" s="86" t="s">
        <v>231</v>
      </c>
      <c r="C182" s="84"/>
      <c r="D182" s="48">
        <f t="shared" si="9"/>
        <v>0</v>
      </c>
      <c r="E182" s="24"/>
      <c r="F182" s="24"/>
      <c r="G182" s="24"/>
      <c r="H182" s="48">
        <f t="shared" si="11"/>
        <v>0</v>
      </c>
      <c r="I182" s="24"/>
      <c r="J182" s="24"/>
      <c r="K182" s="24"/>
    </row>
    <row r="183" spans="2:16" x14ac:dyDescent="0.25">
      <c r="B183" s="86" t="s">
        <v>232</v>
      </c>
      <c r="C183" s="84"/>
      <c r="D183" s="48">
        <f t="shared" si="9"/>
        <v>0</v>
      </c>
      <c r="E183" s="24"/>
      <c r="F183" s="24"/>
      <c r="G183" s="24"/>
      <c r="H183" s="48">
        <f t="shared" si="11"/>
        <v>0</v>
      </c>
      <c r="I183" s="24"/>
      <c r="J183" s="24"/>
      <c r="K183" s="24"/>
    </row>
    <row r="184" spans="2:16" x14ac:dyDescent="0.25">
      <c r="B184" s="87" t="s">
        <v>237</v>
      </c>
      <c r="C184" s="77"/>
      <c r="D184" s="78">
        <f t="shared" si="9"/>
        <v>0</v>
      </c>
      <c r="E184" s="79"/>
      <c r="F184" s="79"/>
      <c r="G184" s="79"/>
      <c r="H184" s="78">
        <f t="shared" si="11"/>
        <v>0</v>
      </c>
      <c r="I184" s="79"/>
      <c r="J184" s="79"/>
      <c r="K184" s="79"/>
    </row>
    <row r="185" spans="2:16" x14ac:dyDescent="0.25">
      <c r="B185" s="87" t="s">
        <v>238</v>
      </c>
      <c r="C185" s="77"/>
      <c r="D185" s="78">
        <f t="shared" si="9"/>
        <v>0</v>
      </c>
      <c r="E185" s="79"/>
      <c r="F185" s="79"/>
      <c r="G185" s="79"/>
      <c r="H185" s="78">
        <f t="shared" si="11"/>
        <v>0</v>
      </c>
      <c r="I185" s="79"/>
      <c r="J185" s="79"/>
      <c r="K185" s="79"/>
    </row>
    <row r="186" spans="2:16" x14ac:dyDescent="0.25">
      <c r="B186" s="83" t="s">
        <v>239</v>
      </c>
      <c r="C186" s="84" t="s">
        <v>240</v>
      </c>
      <c r="D186" s="85">
        <f t="shared" si="9"/>
        <v>160765</v>
      </c>
      <c r="E186" s="32"/>
      <c r="F186" s="32"/>
      <c r="G186" s="32">
        <f>G187+G188</f>
        <v>160765</v>
      </c>
      <c r="H186" s="85">
        <f t="shared" si="11"/>
        <v>65704.639999999999</v>
      </c>
      <c r="I186" s="32"/>
      <c r="J186" s="32"/>
      <c r="K186" s="32">
        <f>K187+K188</f>
        <v>65704.639999999999</v>
      </c>
    </row>
    <row r="187" spans="2:16" x14ac:dyDescent="0.25">
      <c r="B187" s="86" t="s">
        <v>231</v>
      </c>
      <c r="C187" s="84"/>
      <c r="D187" s="48">
        <f t="shared" si="9"/>
        <v>115415</v>
      </c>
      <c r="E187" s="24"/>
      <c r="F187" s="24"/>
      <c r="G187" s="24">
        <v>115415</v>
      </c>
      <c r="H187" s="48">
        <f t="shared" si="11"/>
        <v>47410.99</v>
      </c>
      <c r="I187" s="24"/>
      <c r="J187" s="24"/>
      <c r="K187" s="24">
        <v>47410.99</v>
      </c>
    </row>
    <row r="188" spans="2:16" x14ac:dyDescent="0.25">
      <c r="B188" s="86" t="s">
        <v>232</v>
      </c>
      <c r="C188" s="84"/>
      <c r="D188" s="48">
        <f t="shared" si="9"/>
        <v>45350</v>
      </c>
      <c r="E188" s="24"/>
      <c r="F188" s="24"/>
      <c r="G188" s="24">
        <v>45350</v>
      </c>
      <c r="H188" s="48">
        <f t="shared" si="11"/>
        <v>18293.650000000001</v>
      </c>
      <c r="I188" s="24"/>
      <c r="J188" s="24"/>
      <c r="K188" s="24">
        <v>18293.650000000001</v>
      </c>
    </row>
    <row r="189" spans="2:16" x14ac:dyDescent="0.25">
      <c r="B189" s="87" t="s">
        <v>241</v>
      </c>
      <c r="C189" s="77"/>
      <c r="D189" s="78">
        <f t="shared" si="9"/>
        <v>0</v>
      </c>
      <c r="E189" s="79"/>
      <c r="F189" s="79"/>
      <c r="G189" s="79"/>
      <c r="H189" s="78">
        <f t="shared" si="11"/>
        <v>0</v>
      </c>
      <c r="I189" s="79"/>
      <c r="J189" s="79"/>
      <c r="K189" s="79"/>
    </row>
    <row r="190" spans="2:16" x14ac:dyDescent="0.25">
      <c r="B190" s="87" t="s">
        <v>242</v>
      </c>
      <c r="C190" s="77"/>
      <c r="D190" s="78">
        <f t="shared" si="9"/>
        <v>0</v>
      </c>
      <c r="E190" s="79"/>
      <c r="F190" s="79"/>
      <c r="G190" s="79"/>
      <c r="H190" s="78">
        <f t="shared" si="11"/>
        <v>0</v>
      </c>
      <c r="I190" s="79"/>
      <c r="J190" s="79"/>
      <c r="K190" s="79"/>
    </row>
    <row r="191" spans="2:16" x14ac:dyDescent="0.25">
      <c r="B191" s="80" t="s">
        <v>243</v>
      </c>
      <c r="C191" s="81" t="s">
        <v>244</v>
      </c>
      <c r="D191" s="82">
        <f t="shared" si="9"/>
        <v>146335</v>
      </c>
      <c r="E191" s="82">
        <f>SUM(E192,E193,E194,E195,E204,E205,E214,E233)</f>
        <v>0</v>
      </c>
      <c r="F191" s="82">
        <f>SUM(F192,F193,F194,F195,F204,F205,F214,F233)</f>
        <v>0</v>
      </c>
      <c r="G191" s="82">
        <f>SUM(G192,G193,G194,G195,G204,G205,G214,G233)</f>
        <v>146335</v>
      </c>
      <c r="H191" s="82">
        <f t="shared" si="11"/>
        <v>80379.27</v>
      </c>
      <c r="I191" s="82">
        <f>SUM(I192,I193,I194,I195,I204,I205,I214,I233)</f>
        <v>0</v>
      </c>
      <c r="J191" s="82">
        <f>SUM(J192,J193,J194,J195,J204,J205,J214,J233)</f>
        <v>0</v>
      </c>
      <c r="K191" s="82">
        <f>SUM(K192,K193,K194,K195,K204,K205,K214,K233)</f>
        <v>80379.27</v>
      </c>
    </row>
    <row r="192" spans="2:16" x14ac:dyDescent="0.25">
      <c r="B192" s="89" t="s">
        <v>245</v>
      </c>
      <c r="C192" s="90" t="s">
        <v>246</v>
      </c>
      <c r="D192" s="56">
        <f t="shared" si="9"/>
        <v>26000</v>
      </c>
      <c r="E192" s="91"/>
      <c r="F192" s="91"/>
      <c r="G192" s="91">
        <v>26000</v>
      </c>
      <c r="H192" s="56">
        <f t="shared" si="11"/>
        <v>10694.69</v>
      </c>
      <c r="I192" s="91"/>
      <c r="J192" s="91"/>
      <c r="K192" s="91">
        <v>10694.69</v>
      </c>
    </row>
    <row r="193" spans="2:11" x14ac:dyDescent="0.25">
      <c r="B193" s="92" t="s">
        <v>247</v>
      </c>
      <c r="C193" s="90" t="s">
        <v>248</v>
      </c>
      <c r="D193" s="56">
        <f t="shared" si="9"/>
        <v>0</v>
      </c>
      <c r="E193" s="91"/>
      <c r="F193" s="91"/>
      <c r="G193" s="91">
        <v>0</v>
      </c>
      <c r="H193" s="56">
        <f t="shared" si="11"/>
        <v>0</v>
      </c>
      <c r="I193" s="91"/>
      <c r="J193" s="91"/>
      <c r="K193" s="91"/>
    </row>
    <row r="194" spans="2:11" x14ac:dyDescent="0.25">
      <c r="B194" s="92" t="s">
        <v>249</v>
      </c>
      <c r="C194" s="90" t="s">
        <v>250</v>
      </c>
      <c r="D194" s="56">
        <f t="shared" si="9"/>
        <v>0</v>
      </c>
      <c r="E194" s="91"/>
      <c r="F194" s="91"/>
      <c r="G194" s="91"/>
      <c r="H194" s="56">
        <f t="shared" si="11"/>
        <v>0</v>
      </c>
      <c r="I194" s="91"/>
      <c r="J194" s="91"/>
      <c r="K194" s="91"/>
    </row>
    <row r="195" spans="2:11" x14ac:dyDescent="0.25">
      <c r="B195" s="92" t="s">
        <v>251</v>
      </c>
      <c r="C195" s="93" t="s">
        <v>252</v>
      </c>
      <c r="D195" s="56">
        <f t="shared" si="9"/>
        <v>65705</v>
      </c>
      <c r="E195" s="56">
        <f>SUM(E196:E203)</f>
        <v>0</v>
      </c>
      <c r="F195" s="56">
        <f>SUM(F196:F203)</f>
        <v>0</v>
      </c>
      <c r="G195" s="56">
        <f>SUM(G196:G203)</f>
        <v>65705</v>
      </c>
      <c r="H195" s="56">
        <f t="shared" si="11"/>
        <v>47689.05</v>
      </c>
      <c r="I195" s="56">
        <f>SUM(I196:I203)</f>
        <v>0</v>
      </c>
      <c r="J195" s="56">
        <f>SUM(J196:J203)</f>
        <v>0</v>
      </c>
      <c r="K195" s="56">
        <f>SUM(K196:K203)</f>
        <v>47689.05</v>
      </c>
    </row>
    <row r="196" spans="2:11" x14ac:dyDescent="0.25">
      <c r="B196" s="21" t="s">
        <v>253</v>
      </c>
      <c r="C196" s="94">
        <v>247</v>
      </c>
      <c r="D196" s="48">
        <f t="shared" si="9"/>
        <v>0</v>
      </c>
      <c r="E196" s="24"/>
      <c r="F196" s="24"/>
      <c r="G196" s="24"/>
      <c r="H196" s="48">
        <f t="shared" si="11"/>
        <v>0</v>
      </c>
      <c r="I196" s="24"/>
      <c r="J196" s="24"/>
      <c r="K196" s="24"/>
    </row>
    <row r="197" spans="2:11" x14ac:dyDescent="0.25">
      <c r="B197" s="21" t="s">
        <v>254</v>
      </c>
      <c r="C197" s="94">
        <v>247</v>
      </c>
      <c r="D197" s="48">
        <f t="shared" si="9"/>
        <v>0</v>
      </c>
      <c r="E197" s="24"/>
      <c r="F197" s="24"/>
      <c r="G197" s="24"/>
      <c r="H197" s="48">
        <f t="shared" si="11"/>
        <v>0</v>
      </c>
      <c r="I197" s="24"/>
      <c r="J197" s="24"/>
      <c r="K197" s="24"/>
    </row>
    <row r="198" spans="2:11" x14ac:dyDescent="0.25">
      <c r="B198" s="21" t="s">
        <v>255</v>
      </c>
      <c r="C198" s="94">
        <v>247</v>
      </c>
      <c r="D198" s="48">
        <f t="shared" si="9"/>
        <v>8400</v>
      </c>
      <c r="E198" s="24"/>
      <c r="F198" s="24"/>
      <c r="G198" s="24">
        <v>8400</v>
      </c>
      <c r="H198" s="48">
        <f t="shared" si="11"/>
        <v>2869.34</v>
      </c>
      <c r="I198" s="24"/>
      <c r="J198" s="24"/>
      <c r="K198" s="24">
        <v>2869.34</v>
      </c>
    </row>
    <row r="199" spans="2:11" x14ac:dyDescent="0.25">
      <c r="B199" s="21" t="s">
        <v>256</v>
      </c>
      <c r="C199" s="94">
        <v>244</v>
      </c>
      <c r="D199" s="48">
        <f t="shared" si="9"/>
        <v>0</v>
      </c>
      <c r="E199" s="24"/>
      <c r="F199" s="24"/>
      <c r="G199" s="24"/>
      <c r="H199" s="48">
        <f t="shared" si="11"/>
        <v>0</v>
      </c>
      <c r="I199" s="24"/>
      <c r="J199" s="24"/>
      <c r="K199" s="24"/>
    </row>
    <row r="200" spans="2:11" x14ac:dyDescent="0.25">
      <c r="B200" s="21" t="s">
        <v>257</v>
      </c>
      <c r="C200" s="94">
        <v>247</v>
      </c>
      <c r="D200" s="48">
        <f t="shared" si="9"/>
        <v>0</v>
      </c>
      <c r="E200" s="24"/>
      <c r="F200" s="24"/>
      <c r="G200" s="24"/>
      <c r="H200" s="48">
        <f t="shared" si="11"/>
        <v>0</v>
      </c>
      <c r="I200" s="24"/>
      <c r="J200" s="24"/>
      <c r="K200" s="24"/>
    </row>
    <row r="201" spans="2:11" x14ac:dyDescent="0.25">
      <c r="B201" s="21" t="s">
        <v>258</v>
      </c>
      <c r="C201" s="94">
        <v>244</v>
      </c>
      <c r="D201" s="48">
        <f t="shared" si="9"/>
        <v>0</v>
      </c>
      <c r="E201" s="24"/>
      <c r="F201" s="24"/>
      <c r="G201" s="24"/>
      <c r="H201" s="48">
        <f t="shared" si="11"/>
        <v>0</v>
      </c>
      <c r="I201" s="24"/>
      <c r="J201" s="24"/>
      <c r="K201" s="24"/>
    </row>
    <row r="202" spans="2:11" x14ac:dyDescent="0.25">
      <c r="B202" s="21" t="s">
        <v>259</v>
      </c>
      <c r="C202" s="94">
        <v>244</v>
      </c>
      <c r="D202" s="48">
        <f t="shared" si="9"/>
        <v>0</v>
      </c>
      <c r="E202" s="24"/>
      <c r="F202" s="24"/>
      <c r="G202" s="24"/>
      <c r="H202" s="48">
        <f t="shared" si="11"/>
        <v>0</v>
      </c>
      <c r="I202" s="24"/>
      <c r="J202" s="24"/>
      <c r="K202" s="24"/>
    </row>
    <row r="203" spans="2:11" x14ac:dyDescent="0.25">
      <c r="B203" s="21" t="s">
        <v>260</v>
      </c>
      <c r="C203" s="94">
        <v>244</v>
      </c>
      <c r="D203" s="48">
        <f t="shared" si="9"/>
        <v>57305</v>
      </c>
      <c r="E203" s="24"/>
      <c r="F203" s="24"/>
      <c r="G203" s="24">
        <v>57305</v>
      </c>
      <c r="H203" s="48">
        <f t="shared" si="11"/>
        <v>44819.71</v>
      </c>
      <c r="I203" s="24"/>
      <c r="J203" s="24"/>
      <c r="K203" s="24">
        <v>44819.71</v>
      </c>
    </row>
    <row r="204" spans="2:11" x14ac:dyDescent="0.25">
      <c r="B204" s="89" t="s">
        <v>261</v>
      </c>
      <c r="C204" s="95" t="s">
        <v>262</v>
      </c>
      <c r="D204" s="56">
        <f t="shared" si="9"/>
        <v>0</v>
      </c>
      <c r="E204" s="96"/>
      <c r="F204" s="96"/>
      <c r="G204" s="96"/>
      <c r="H204" s="56">
        <f t="shared" si="11"/>
        <v>0</v>
      </c>
      <c r="I204" s="91"/>
      <c r="J204" s="91"/>
      <c r="K204" s="91"/>
    </row>
    <row r="205" spans="2:11" x14ac:dyDescent="0.25">
      <c r="B205" s="92" t="s">
        <v>263</v>
      </c>
      <c r="C205" s="97" t="s">
        <v>264</v>
      </c>
      <c r="D205" s="56">
        <f t="shared" si="9"/>
        <v>35925</v>
      </c>
      <c r="E205" s="56">
        <f>SUM(E206:E212)</f>
        <v>0</v>
      </c>
      <c r="F205" s="56">
        <f>SUM(F206:F212)</f>
        <v>0</v>
      </c>
      <c r="G205" s="56">
        <f>SUM(G206:G213)</f>
        <v>35925</v>
      </c>
      <c r="H205" s="56">
        <f t="shared" si="11"/>
        <v>3290.77</v>
      </c>
      <c r="I205" s="56">
        <f>SUM(I206:I212)</f>
        <v>0</v>
      </c>
      <c r="J205" s="56">
        <f>SUM(J206:J212)</f>
        <v>0</v>
      </c>
      <c r="K205" s="56">
        <f>SUM(K206:K213)</f>
        <v>3290.77</v>
      </c>
    </row>
    <row r="206" spans="2:11" x14ac:dyDescent="0.25">
      <c r="B206" s="21" t="s">
        <v>265</v>
      </c>
      <c r="C206" s="94">
        <v>243</v>
      </c>
      <c r="D206" s="48">
        <f t="shared" si="9"/>
        <v>0</v>
      </c>
      <c r="E206" s="24"/>
      <c r="F206" s="24"/>
      <c r="G206" s="24"/>
      <c r="H206" s="48">
        <f t="shared" si="11"/>
        <v>0</v>
      </c>
      <c r="I206" s="24"/>
      <c r="J206" s="24"/>
      <c r="K206" s="24"/>
    </row>
    <row r="207" spans="2:11" x14ac:dyDescent="0.25">
      <c r="B207" s="21" t="s">
        <v>266</v>
      </c>
      <c r="C207" s="94"/>
      <c r="D207" s="48">
        <f t="shared" si="9"/>
        <v>0</v>
      </c>
      <c r="E207" s="24"/>
      <c r="F207" s="24"/>
      <c r="G207" s="24">
        <v>0</v>
      </c>
      <c r="H207" s="48">
        <f t="shared" si="11"/>
        <v>0</v>
      </c>
      <c r="I207" s="24"/>
      <c r="J207" s="24"/>
      <c r="K207" s="24">
        <v>0</v>
      </c>
    </row>
    <row r="208" spans="2:11" x14ac:dyDescent="0.25">
      <c r="B208" s="21" t="s">
        <v>267</v>
      </c>
      <c r="C208" s="94"/>
      <c r="D208" s="48">
        <f t="shared" si="9"/>
        <v>0</v>
      </c>
      <c r="E208" s="24"/>
      <c r="F208" s="24"/>
      <c r="G208" s="24">
        <v>0</v>
      </c>
      <c r="H208" s="48">
        <f t="shared" si="11"/>
        <v>0</v>
      </c>
      <c r="I208" s="24"/>
      <c r="J208" s="24"/>
      <c r="K208" s="24">
        <v>0</v>
      </c>
    </row>
    <row r="209" spans="2:11" x14ac:dyDescent="0.25">
      <c r="B209" s="21" t="s">
        <v>268</v>
      </c>
      <c r="C209" s="94"/>
      <c r="D209" s="48">
        <f t="shared" si="9"/>
        <v>2962</v>
      </c>
      <c r="E209" s="24"/>
      <c r="F209" s="24"/>
      <c r="G209" s="24">
        <v>2962</v>
      </c>
      <c r="H209" s="48">
        <f t="shared" si="11"/>
        <v>1724.77</v>
      </c>
      <c r="I209" s="24"/>
      <c r="J209" s="24"/>
      <c r="K209" s="24">
        <v>1724.77</v>
      </c>
    </row>
    <row r="210" spans="2:11" x14ac:dyDescent="0.25">
      <c r="B210" s="21" t="s">
        <v>269</v>
      </c>
      <c r="C210" s="94"/>
      <c r="D210" s="48">
        <f t="shared" si="9"/>
        <v>0</v>
      </c>
      <c r="E210" s="24"/>
      <c r="F210" s="24"/>
      <c r="G210" s="24"/>
      <c r="H210" s="48">
        <f t="shared" si="11"/>
        <v>0</v>
      </c>
      <c r="I210" s="24"/>
      <c r="J210" s="24"/>
      <c r="K210" s="24"/>
    </row>
    <row r="211" spans="2:11" x14ac:dyDescent="0.25">
      <c r="B211" s="21" t="s">
        <v>270</v>
      </c>
      <c r="C211" s="94"/>
      <c r="D211" s="48">
        <f t="shared" si="9"/>
        <v>32963</v>
      </c>
      <c r="E211" s="24"/>
      <c r="F211" s="24"/>
      <c r="G211" s="24">
        <v>32963</v>
      </c>
      <c r="H211" s="48">
        <f t="shared" si="11"/>
        <v>1566</v>
      </c>
      <c r="I211" s="24"/>
      <c r="J211" s="24"/>
      <c r="K211" s="24">
        <v>1566</v>
      </c>
    </row>
    <row r="212" spans="2:11" x14ac:dyDescent="0.25">
      <c r="B212" s="98" t="s">
        <v>271</v>
      </c>
      <c r="C212" s="94"/>
      <c r="D212" s="48">
        <f t="shared" si="9"/>
        <v>0</v>
      </c>
      <c r="E212" s="24"/>
      <c r="F212" s="24"/>
      <c r="G212" s="24">
        <v>0</v>
      </c>
      <c r="H212" s="48">
        <f t="shared" si="11"/>
        <v>0</v>
      </c>
      <c r="I212" s="24"/>
      <c r="J212" s="24"/>
      <c r="K212" s="24"/>
    </row>
    <row r="213" spans="2:11" x14ac:dyDescent="0.25">
      <c r="B213" s="98" t="s">
        <v>272</v>
      </c>
      <c r="C213" s="94"/>
      <c r="D213" s="48">
        <f>SUM(E213:G213)</f>
        <v>0</v>
      </c>
      <c r="E213" s="24"/>
      <c r="F213" s="24"/>
      <c r="G213" s="24">
        <v>0</v>
      </c>
      <c r="H213" s="48">
        <f t="shared" si="11"/>
        <v>0</v>
      </c>
      <c r="I213" s="24"/>
      <c r="J213" s="24"/>
      <c r="K213" s="24">
        <v>0</v>
      </c>
    </row>
    <row r="214" spans="2:11" x14ac:dyDescent="0.25">
      <c r="B214" s="92" t="s">
        <v>273</v>
      </c>
      <c r="C214" s="97" t="s">
        <v>274</v>
      </c>
      <c r="D214" s="56">
        <f t="shared" si="9"/>
        <v>13800</v>
      </c>
      <c r="E214" s="56">
        <f>SUM(E215:E232)</f>
        <v>0</v>
      </c>
      <c r="F214" s="56">
        <f>SUM(F215:F232)</f>
        <v>0</v>
      </c>
      <c r="G214" s="56">
        <f>SUM(G215:G232)</f>
        <v>13800</v>
      </c>
      <c r="H214" s="56">
        <f t="shared" si="11"/>
        <v>13800</v>
      </c>
      <c r="I214" s="56">
        <f>SUM(I215:I232)</f>
        <v>0</v>
      </c>
      <c r="J214" s="56">
        <f>SUM(J215:J232)</f>
        <v>0</v>
      </c>
      <c r="K214" s="56">
        <f>SUM(K215:K232)</f>
        <v>13800</v>
      </c>
    </row>
    <row r="215" spans="2:11" x14ac:dyDescent="0.25">
      <c r="B215" s="21" t="s">
        <v>275</v>
      </c>
      <c r="C215" s="94"/>
      <c r="D215" s="48">
        <f t="shared" si="9"/>
        <v>0</v>
      </c>
      <c r="E215" s="24"/>
      <c r="F215" s="24"/>
      <c r="G215" s="24"/>
      <c r="H215" s="48">
        <f t="shared" si="11"/>
        <v>0</v>
      </c>
      <c r="I215" s="24"/>
      <c r="J215" s="24"/>
      <c r="K215" s="24"/>
    </row>
    <row r="216" spans="2:11" x14ac:dyDescent="0.25">
      <c r="B216" s="21" t="s">
        <v>276</v>
      </c>
      <c r="C216" s="94"/>
      <c r="D216" s="48">
        <f t="shared" si="9"/>
        <v>0</v>
      </c>
      <c r="E216" s="24"/>
      <c r="F216" s="24"/>
      <c r="G216" s="24">
        <v>0</v>
      </c>
      <c r="H216" s="48">
        <f t="shared" si="11"/>
        <v>0</v>
      </c>
      <c r="I216" s="24"/>
      <c r="J216" s="24"/>
      <c r="K216" s="24"/>
    </row>
    <row r="217" spans="2:11" x14ac:dyDescent="0.25">
      <c r="B217" s="21" t="s">
        <v>277</v>
      </c>
      <c r="C217" s="94"/>
      <c r="D217" s="48">
        <f t="shared" si="9"/>
        <v>0</v>
      </c>
      <c r="E217" s="24"/>
      <c r="F217" s="24"/>
      <c r="G217" s="24"/>
      <c r="H217" s="48">
        <f t="shared" si="11"/>
        <v>0</v>
      </c>
      <c r="I217" s="24"/>
      <c r="J217" s="24"/>
      <c r="K217" s="24"/>
    </row>
    <row r="218" spans="2:11" x14ac:dyDescent="0.25">
      <c r="B218" s="21" t="s">
        <v>278</v>
      </c>
      <c r="C218" s="94"/>
      <c r="D218" s="48">
        <f t="shared" si="9"/>
        <v>0</v>
      </c>
      <c r="E218" s="24"/>
      <c r="F218" s="24"/>
      <c r="G218" s="24"/>
      <c r="H218" s="48">
        <f t="shared" si="11"/>
        <v>0</v>
      </c>
      <c r="I218" s="24"/>
      <c r="J218" s="24"/>
      <c r="K218" s="24"/>
    </row>
    <row r="219" spans="2:11" x14ac:dyDescent="0.25">
      <c r="B219" s="21" t="s">
        <v>279</v>
      </c>
      <c r="C219" s="94"/>
      <c r="D219" s="48">
        <f t="shared" si="9"/>
        <v>0</v>
      </c>
      <c r="E219" s="24"/>
      <c r="F219" s="24"/>
      <c r="G219" s="24"/>
      <c r="H219" s="48">
        <f t="shared" si="11"/>
        <v>0</v>
      </c>
      <c r="I219" s="24"/>
      <c r="J219" s="24"/>
      <c r="K219" s="24"/>
    </row>
    <row r="220" spans="2:11" x14ac:dyDescent="0.25">
      <c r="B220" s="21" t="s">
        <v>280</v>
      </c>
      <c r="C220" s="94"/>
      <c r="D220" s="48">
        <f t="shared" si="9"/>
        <v>0</v>
      </c>
      <c r="E220" s="24"/>
      <c r="F220" s="24"/>
      <c r="G220" s="24"/>
      <c r="H220" s="48">
        <f t="shared" si="11"/>
        <v>0</v>
      </c>
      <c r="I220" s="24"/>
      <c r="J220" s="24"/>
      <c r="K220" s="24"/>
    </row>
    <row r="221" spans="2:11" x14ac:dyDescent="0.25">
      <c r="B221" s="21" t="s">
        <v>281</v>
      </c>
      <c r="C221" s="94"/>
      <c r="D221" s="48">
        <f t="shared" si="9"/>
        <v>0</v>
      </c>
      <c r="E221" s="24"/>
      <c r="F221" s="24"/>
      <c r="G221" s="24"/>
      <c r="H221" s="48">
        <f t="shared" si="11"/>
        <v>0</v>
      </c>
      <c r="I221" s="24"/>
      <c r="J221" s="24"/>
      <c r="K221" s="24"/>
    </row>
    <row r="222" spans="2:11" x14ac:dyDescent="0.25">
      <c r="B222" s="21" t="s">
        <v>282</v>
      </c>
      <c r="C222" s="94"/>
      <c r="D222" s="48">
        <f t="shared" si="9"/>
        <v>2480</v>
      </c>
      <c r="E222" s="24"/>
      <c r="F222" s="24"/>
      <c r="G222" s="24">
        <v>2480</v>
      </c>
      <c r="H222" s="48">
        <f t="shared" si="11"/>
        <v>2480</v>
      </c>
      <c r="I222" s="24"/>
      <c r="J222" s="24"/>
      <c r="K222" s="24">
        <v>2480</v>
      </c>
    </row>
    <row r="223" spans="2:11" x14ac:dyDescent="0.25">
      <c r="B223" s="21" t="s">
        <v>283</v>
      </c>
      <c r="C223" s="94"/>
      <c r="D223" s="48">
        <f t="shared" si="9"/>
        <v>0</v>
      </c>
      <c r="E223" s="24"/>
      <c r="F223" s="24"/>
      <c r="G223" s="24">
        <v>0</v>
      </c>
      <c r="H223" s="48">
        <f t="shared" si="11"/>
        <v>0</v>
      </c>
      <c r="I223" s="24"/>
      <c r="J223" s="24"/>
      <c r="K223" s="24"/>
    </row>
    <row r="224" spans="2:11" x14ac:dyDescent="0.25">
      <c r="B224" s="21" t="s">
        <v>284</v>
      </c>
      <c r="C224" s="94"/>
      <c r="D224" s="48">
        <f t="shared" si="9"/>
        <v>0</v>
      </c>
      <c r="E224" s="24"/>
      <c r="F224" s="24"/>
      <c r="G224" s="24"/>
      <c r="H224" s="48">
        <f t="shared" si="11"/>
        <v>0</v>
      </c>
      <c r="I224" s="24"/>
      <c r="J224" s="24"/>
      <c r="K224" s="24"/>
    </row>
    <row r="225" spans="2:15" x14ac:dyDescent="0.25">
      <c r="B225" s="21" t="s">
        <v>285</v>
      </c>
      <c r="C225" s="94"/>
      <c r="D225" s="48">
        <f t="shared" si="9"/>
        <v>5320</v>
      </c>
      <c r="E225" s="24"/>
      <c r="F225" s="24"/>
      <c r="G225" s="24">
        <v>5320</v>
      </c>
      <c r="H225" s="48">
        <f t="shared" si="11"/>
        <v>5320</v>
      </c>
      <c r="I225" s="24"/>
      <c r="J225" s="24"/>
      <c r="K225" s="24">
        <v>5320</v>
      </c>
    </row>
    <row r="226" spans="2:15" x14ac:dyDescent="0.25">
      <c r="B226" s="21" t="s">
        <v>286</v>
      </c>
      <c r="C226" s="99" t="s">
        <v>287</v>
      </c>
      <c r="D226" s="48">
        <f t="shared" si="9"/>
        <v>0</v>
      </c>
      <c r="E226" s="24"/>
      <c r="F226" s="24"/>
      <c r="G226" s="24"/>
      <c r="H226" s="48">
        <f t="shared" si="11"/>
        <v>0</v>
      </c>
      <c r="I226" s="24"/>
      <c r="J226" s="24"/>
      <c r="K226" s="24"/>
    </row>
    <row r="227" spans="2:15" x14ac:dyDescent="0.25">
      <c r="B227" s="21" t="s">
        <v>286</v>
      </c>
      <c r="C227" s="99" t="s">
        <v>288</v>
      </c>
      <c r="D227" s="48">
        <f t="shared" si="9"/>
        <v>0</v>
      </c>
      <c r="E227" s="24"/>
      <c r="F227" s="24"/>
      <c r="G227" s="24"/>
      <c r="H227" s="48">
        <f t="shared" si="11"/>
        <v>0</v>
      </c>
      <c r="I227" s="24"/>
      <c r="J227" s="24"/>
      <c r="K227" s="24"/>
    </row>
    <row r="228" spans="2:15" x14ac:dyDescent="0.25">
      <c r="B228" s="21" t="s">
        <v>289</v>
      </c>
      <c r="C228" s="94"/>
      <c r="D228" s="48">
        <f t="shared" si="9"/>
        <v>0</v>
      </c>
      <c r="E228" s="24"/>
      <c r="F228" s="24"/>
      <c r="G228" s="24"/>
      <c r="H228" s="48">
        <f t="shared" si="11"/>
        <v>0</v>
      </c>
      <c r="I228" s="24"/>
      <c r="J228" s="24"/>
      <c r="K228" s="24"/>
    </row>
    <row r="229" spans="2:15" x14ac:dyDescent="0.25">
      <c r="B229" s="21" t="s">
        <v>290</v>
      </c>
      <c r="C229" s="94"/>
      <c r="D229" s="48">
        <f t="shared" si="9"/>
        <v>0</v>
      </c>
      <c r="E229" s="24"/>
      <c r="F229" s="24"/>
      <c r="G229" s="24"/>
      <c r="H229" s="48">
        <f t="shared" si="11"/>
        <v>0</v>
      </c>
      <c r="I229" s="24"/>
      <c r="J229" s="24"/>
      <c r="K229" s="24"/>
    </row>
    <row r="230" spans="2:15" x14ac:dyDescent="0.25">
      <c r="B230" s="21" t="s">
        <v>291</v>
      </c>
      <c r="C230" s="94"/>
      <c r="D230" s="48">
        <f t="shared" si="9"/>
        <v>6000</v>
      </c>
      <c r="E230" s="24"/>
      <c r="F230" s="24"/>
      <c r="G230" s="24">
        <v>6000</v>
      </c>
      <c r="H230" s="48">
        <f t="shared" si="11"/>
        <v>6000</v>
      </c>
      <c r="I230" s="24"/>
      <c r="J230" s="24"/>
      <c r="K230" s="24">
        <v>6000</v>
      </c>
    </row>
    <row r="231" spans="2:15" x14ac:dyDescent="0.25">
      <c r="B231" s="21" t="s">
        <v>270</v>
      </c>
      <c r="C231" s="94"/>
      <c r="D231" s="48">
        <f t="shared" si="9"/>
        <v>0</v>
      </c>
      <c r="E231" s="24"/>
      <c r="F231" s="24"/>
      <c r="G231" s="24"/>
      <c r="H231" s="48">
        <f t="shared" si="11"/>
        <v>0</v>
      </c>
      <c r="I231" s="24"/>
      <c r="J231" s="24"/>
      <c r="K231" s="24"/>
    </row>
    <row r="232" spans="2:15" x14ac:dyDescent="0.25">
      <c r="B232" s="21" t="s">
        <v>292</v>
      </c>
      <c r="C232" s="94"/>
      <c r="D232" s="48">
        <f t="shared" si="9"/>
        <v>0</v>
      </c>
      <c r="E232" s="24"/>
      <c r="F232" s="24"/>
      <c r="G232" s="24">
        <v>0</v>
      </c>
      <c r="H232" s="48">
        <f t="shared" si="11"/>
        <v>0</v>
      </c>
      <c r="I232" s="24"/>
      <c r="J232" s="24"/>
      <c r="K232" s="24"/>
    </row>
    <row r="233" spans="2:15" x14ac:dyDescent="0.25">
      <c r="B233" s="80"/>
      <c r="C233" s="81" t="s">
        <v>293</v>
      </c>
      <c r="D233" s="82">
        <f t="shared" si="9"/>
        <v>4905</v>
      </c>
      <c r="E233" s="82">
        <f>SUM(E234)</f>
        <v>0</v>
      </c>
      <c r="F233" s="82">
        <f>SUM(F234)</f>
        <v>0</v>
      </c>
      <c r="G233" s="82">
        <f>SUM(G234)</f>
        <v>4905</v>
      </c>
      <c r="H233" s="82">
        <f t="shared" si="11"/>
        <v>4904.76</v>
      </c>
      <c r="I233" s="82">
        <f>SUM(I234)</f>
        <v>0</v>
      </c>
      <c r="J233" s="82">
        <f>SUM(J234)</f>
        <v>0</v>
      </c>
      <c r="K233" s="82">
        <f>SUM(K234)</f>
        <v>4904.76</v>
      </c>
    </row>
    <row r="234" spans="2:15" x14ac:dyDescent="0.25">
      <c r="B234" s="52" t="s">
        <v>294</v>
      </c>
      <c r="C234" s="100" t="s">
        <v>295</v>
      </c>
      <c r="D234" s="48">
        <f t="shared" si="9"/>
        <v>4905</v>
      </c>
      <c r="E234" s="24"/>
      <c r="F234" s="24"/>
      <c r="G234" s="24">
        <v>4905</v>
      </c>
      <c r="H234" s="48">
        <f t="shared" si="11"/>
        <v>4904.76</v>
      </c>
      <c r="I234" s="24"/>
      <c r="J234" s="24"/>
      <c r="K234" s="24">
        <v>4904.76</v>
      </c>
    </row>
    <row r="235" spans="2:15" x14ac:dyDescent="0.25">
      <c r="B235" s="80"/>
      <c r="C235" s="81" t="s">
        <v>296</v>
      </c>
      <c r="D235" s="82">
        <f t="shared" si="9"/>
        <v>0</v>
      </c>
      <c r="E235" s="82">
        <f>SUM(E236:E237)</f>
        <v>0</v>
      </c>
      <c r="F235" s="82">
        <f>SUM(F236:F237)</f>
        <v>0</v>
      </c>
      <c r="G235" s="82">
        <f>SUM(G236:G237)</f>
        <v>0</v>
      </c>
      <c r="H235" s="82">
        <f t="shared" si="11"/>
        <v>0</v>
      </c>
      <c r="I235" s="82">
        <f>SUM(I236:I237)</f>
        <v>0</v>
      </c>
      <c r="J235" s="82">
        <f>SUM(J236:J237)</f>
        <v>0</v>
      </c>
      <c r="K235" s="101">
        <f>SUM(K236:K237)</f>
        <v>0</v>
      </c>
      <c r="L235" s="220" t="s">
        <v>297</v>
      </c>
      <c r="M235" s="220"/>
      <c r="N235" s="220" t="s">
        <v>298</v>
      </c>
      <c r="O235" s="220"/>
    </row>
    <row r="236" spans="2:15" x14ac:dyDescent="0.25">
      <c r="B236" s="52" t="s">
        <v>299</v>
      </c>
      <c r="C236" s="99" t="s">
        <v>300</v>
      </c>
      <c r="D236" s="48">
        <f t="shared" si="9"/>
        <v>0</v>
      </c>
      <c r="E236" s="24"/>
      <c r="F236" s="24"/>
      <c r="G236" s="24">
        <v>0</v>
      </c>
      <c r="H236" s="48">
        <f t="shared" si="11"/>
        <v>0</v>
      </c>
      <c r="I236" s="24"/>
      <c r="J236" s="24"/>
      <c r="K236" s="102">
        <v>0</v>
      </c>
      <c r="L236" s="103" t="s">
        <v>301</v>
      </c>
      <c r="M236" s="103" t="s">
        <v>302</v>
      </c>
      <c r="N236" s="103" t="s">
        <v>301</v>
      </c>
      <c r="O236" s="103" t="s">
        <v>303</v>
      </c>
    </row>
    <row r="237" spans="2:15" x14ac:dyDescent="0.25">
      <c r="B237" s="52" t="s">
        <v>304</v>
      </c>
      <c r="C237" s="99" t="s">
        <v>305</v>
      </c>
      <c r="D237" s="48">
        <f t="shared" si="9"/>
        <v>0</v>
      </c>
      <c r="E237" s="24"/>
      <c r="F237" s="24"/>
      <c r="G237" s="24"/>
      <c r="H237" s="48">
        <f t="shared" si="11"/>
        <v>0</v>
      </c>
      <c r="I237" s="24"/>
      <c r="J237" s="24"/>
      <c r="K237" s="24"/>
    </row>
    <row r="238" spans="2:15" x14ac:dyDescent="0.25">
      <c r="B238" s="80" t="s">
        <v>306</v>
      </c>
      <c r="C238" s="81" t="s">
        <v>307</v>
      </c>
      <c r="D238" s="82">
        <f t="shared" si="9"/>
        <v>4000</v>
      </c>
      <c r="E238" s="82">
        <f>SUM(E239:E245)</f>
        <v>0</v>
      </c>
      <c r="F238" s="82">
        <f>SUM(F239:F245)</f>
        <v>0</v>
      </c>
      <c r="G238" s="82">
        <f>SUM(G239:G245)</f>
        <v>4000</v>
      </c>
      <c r="H238" s="82">
        <f t="shared" si="11"/>
        <v>0</v>
      </c>
      <c r="I238" s="82">
        <f>SUM(I239:I245)</f>
        <v>0</v>
      </c>
      <c r="J238" s="82">
        <f>SUM(J239:J245)</f>
        <v>0</v>
      </c>
      <c r="K238" s="82">
        <f>SUM(K239:K245)</f>
        <v>0</v>
      </c>
    </row>
    <row r="239" spans="2:15" x14ac:dyDescent="0.25">
      <c r="B239" s="21" t="s">
        <v>308</v>
      </c>
      <c r="C239" s="94" t="s">
        <v>309</v>
      </c>
      <c r="D239" s="48">
        <f t="shared" si="9"/>
        <v>0</v>
      </c>
      <c r="E239" s="24"/>
      <c r="F239" s="24"/>
      <c r="G239" s="24"/>
      <c r="H239" s="48">
        <f t="shared" si="11"/>
        <v>0</v>
      </c>
      <c r="I239" s="24"/>
      <c r="J239" s="24"/>
      <c r="K239" s="24"/>
    </row>
    <row r="240" spans="2:15" x14ac:dyDescent="0.25">
      <c r="B240" s="21" t="s">
        <v>310</v>
      </c>
      <c r="C240" s="94" t="s">
        <v>311</v>
      </c>
      <c r="D240" s="48">
        <f t="shared" si="9"/>
        <v>3000</v>
      </c>
      <c r="E240" s="24"/>
      <c r="F240" s="24"/>
      <c r="G240" s="24">
        <v>3000</v>
      </c>
      <c r="H240" s="48">
        <f t="shared" si="11"/>
        <v>0</v>
      </c>
      <c r="I240" s="24"/>
      <c r="J240" s="24"/>
      <c r="K240" s="24">
        <v>0</v>
      </c>
    </row>
    <row r="241" spans="2:11" x14ac:dyDescent="0.25">
      <c r="B241" s="21" t="s">
        <v>312</v>
      </c>
      <c r="C241" s="94" t="s">
        <v>313</v>
      </c>
      <c r="D241" s="48">
        <f t="shared" si="9"/>
        <v>0</v>
      </c>
      <c r="E241" s="24"/>
      <c r="F241" s="24"/>
      <c r="G241" s="24"/>
      <c r="H241" s="48">
        <f t="shared" si="11"/>
        <v>0</v>
      </c>
      <c r="I241" s="24"/>
      <c r="J241" s="24"/>
      <c r="K241" s="24"/>
    </row>
    <row r="242" spans="2:11" x14ac:dyDescent="0.25">
      <c r="B242" s="21" t="s">
        <v>314</v>
      </c>
      <c r="C242" s="99" t="s">
        <v>315</v>
      </c>
      <c r="D242" s="48">
        <f t="shared" si="9"/>
        <v>0</v>
      </c>
      <c r="E242" s="24"/>
      <c r="F242" s="24"/>
      <c r="G242" s="24"/>
      <c r="H242" s="48">
        <f t="shared" si="11"/>
        <v>0</v>
      </c>
      <c r="I242" s="24"/>
      <c r="J242" s="24"/>
      <c r="K242" s="24"/>
    </row>
    <row r="243" spans="2:11" x14ac:dyDescent="0.25">
      <c r="B243" s="21" t="s">
        <v>316</v>
      </c>
      <c r="C243" s="94" t="s">
        <v>317</v>
      </c>
      <c r="D243" s="48">
        <f t="shared" si="9"/>
        <v>0</v>
      </c>
      <c r="E243" s="24"/>
      <c r="F243" s="24"/>
      <c r="G243" s="24"/>
      <c r="H243" s="48">
        <f t="shared" si="11"/>
        <v>0</v>
      </c>
      <c r="I243" s="24"/>
      <c r="J243" s="24"/>
      <c r="K243" s="24"/>
    </row>
    <row r="244" spans="2:11" x14ac:dyDescent="0.25">
      <c r="B244" s="21" t="s">
        <v>318</v>
      </c>
      <c r="C244" s="94" t="s">
        <v>319</v>
      </c>
      <c r="D244" s="48">
        <f t="shared" si="9"/>
        <v>1000</v>
      </c>
      <c r="E244" s="24"/>
      <c r="F244" s="24"/>
      <c r="G244" s="24">
        <v>1000</v>
      </c>
      <c r="H244" s="48">
        <f t="shared" si="11"/>
        <v>0</v>
      </c>
      <c r="I244" s="24"/>
      <c r="J244" s="24"/>
      <c r="K244" s="24">
        <v>0</v>
      </c>
    </row>
    <row r="245" spans="2:11" x14ac:dyDescent="0.25">
      <c r="B245" s="21" t="s">
        <v>292</v>
      </c>
      <c r="C245" s="99" t="s">
        <v>320</v>
      </c>
      <c r="D245" s="48">
        <f t="shared" si="9"/>
        <v>0</v>
      </c>
      <c r="E245" s="24"/>
      <c r="F245" s="24"/>
      <c r="G245" s="24"/>
      <c r="H245" s="48">
        <f t="shared" si="11"/>
        <v>0</v>
      </c>
      <c r="I245" s="24"/>
      <c r="J245" s="24"/>
      <c r="K245" s="24"/>
    </row>
    <row r="246" spans="2:11" x14ac:dyDescent="0.25">
      <c r="B246" s="80" t="s">
        <v>321</v>
      </c>
      <c r="C246" s="81" t="s">
        <v>322</v>
      </c>
      <c r="D246" s="82">
        <f t="shared" si="9"/>
        <v>1210520</v>
      </c>
      <c r="E246" s="82">
        <f>SUM(E247,E255)</f>
        <v>0</v>
      </c>
      <c r="F246" s="82">
        <f>SUM(F247,F255)</f>
        <v>1000000</v>
      </c>
      <c r="G246" s="82">
        <f>SUM(G247,G255)</f>
        <v>210520</v>
      </c>
      <c r="H246" s="82">
        <f t="shared" si="11"/>
        <v>1147734</v>
      </c>
      <c r="I246" s="82">
        <f>SUM(I247,I255)</f>
        <v>0</v>
      </c>
      <c r="J246" s="82">
        <f>SUM(J247,J255)</f>
        <v>1000000</v>
      </c>
      <c r="K246" s="82">
        <f>SUM(K247,K255)</f>
        <v>147734</v>
      </c>
    </row>
    <row r="247" spans="2:11" x14ac:dyDescent="0.25">
      <c r="B247" s="80"/>
      <c r="C247" s="81" t="s">
        <v>323</v>
      </c>
      <c r="D247" s="82">
        <f t="shared" si="9"/>
        <v>1039500</v>
      </c>
      <c r="E247" s="82">
        <f>SUM(E248:E254)</f>
        <v>0</v>
      </c>
      <c r="F247" s="82">
        <f>SUM(F248:F254)</f>
        <v>1000000</v>
      </c>
      <c r="G247" s="82">
        <f>SUM(G248:G254)</f>
        <v>39500</v>
      </c>
      <c r="H247" s="82">
        <f t="shared" si="11"/>
        <v>1039500</v>
      </c>
      <c r="I247" s="82">
        <f>SUM(I248:I254)</f>
        <v>0</v>
      </c>
      <c r="J247" s="82">
        <f>SUM(J248:J254)</f>
        <v>1000000</v>
      </c>
      <c r="K247" s="82">
        <f>SUM(K248:K254)</f>
        <v>39500</v>
      </c>
    </row>
    <row r="248" spans="2:11" x14ac:dyDescent="0.25">
      <c r="B248" s="52" t="s">
        <v>324</v>
      </c>
      <c r="C248" s="94" t="s">
        <v>325</v>
      </c>
      <c r="D248" s="48">
        <f t="shared" si="9"/>
        <v>0</v>
      </c>
      <c r="E248" s="24"/>
      <c r="F248" s="24"/>
      <c r="G248" s="24"/>
      <c r="H248" s="48">
        <f t="shared" si="11"/>
        <v>0</v>
      </c>
      <c r="I248" s="24"/>
      <c r="J248" s="24"/>
      <c r="K248" s="24"/>
    </row>
    <row r="249" spans="2:11" x14ac:dyDescent="0.25">
      <c r="B249" s="104" t="s">
        <v>326</v>
      </c>
      <c r="C249" s="94"/>
      <c r="D249" s="48">
        <f t="shared" si="9"/>
        <v>0</v>
      </c>
      <c r="E249" s="24"/>
      <c r="F249" s="24"/>
      <c r="G249" s="24"/>
      <c r="H249" s="48">
        <f t="shared" si="11"/>
        <v>0</v>
      </c>
      <c r="I249" s="24"/>
      <c r="J249" s="24"/>
      <c r="K249" s="24"/>
    </row>
    <row r="250" spans="2:11" x14ac:dyDescent="0.25">
      <c r="B250" s="104" t="s">
        <v>327</v>
      </c>
      <c r="C250" s="99"/>
      <c r="D250" s="48">
        <f t="shared" si="9"/>
        <v>1039500</v>
      </c>
      <c r="E250" s="24"/>
      <c r="F250" s="24">
        <v>1000000</v>
      </c>
      <c r="G250" s="24">
        <v>39500</v>
      </c>
      <c r="H250" s="48">
        <f t="shared" si="11"/>
        <v>1039500</v>
      </c>
      <c r="I250" s="24"/>
      <c r="J250" s="24">
        <v>1000000</v>
      </c>
      <c r="K250" s="24">
        <v>39500</v>
      </c>
    </row>
    <row r="251" spans="2:11" x14ac:dyDescent="0.25">
      <c r="B251" s="104" t="s">
        <v>328</v>
      </c>
      <c r="C251" s="94" t="s">
        <v>329</v>
      </c>
      <c r="D251" s="48">
        <f t="shared" si="9"/>
        <v>0</v>
      </c>
      <c r="E251" s="24"/>
      <c r="F251" s="24"/>
      <c r="G251" s="24"/>
      <c r="H251" s="48">
        <f t="shared" si="11"/>
        <v>0</v>
      </c>
      <c r="I251" s="24"/>
      <c r="J251" s="24"/>
      <c r="K251" s="24"/>
    </row>
    <row r="252" spans="2:11" x14ac:dyDescent="0.25">
      <c r="B252" s="104" t="s">
        <v>330</v>
      </c>
      <c r="C252" s="94"/>
      <c r="D252" s="48">
        <f t="shared" si="9"/>
        <v>0</v>
      </c>
      <c r="E252" s="24"/>
      <c r="F252" s="24"/>
      <c r="G252" s="24"/>
      <c r="H252" s="48">
        <f t="shared" si="11"/>
        <v>0</v>
      </c>
      <c r="I252" s="24"/>
      <c r="J252" s="24"/>
      <c r="K252" s="24"/>
    </row>
    <row r="253" spans="2:11" x14ac:dyDescent="0.25">
      <c r="B253" s="104" t="s">
        <v>331</v>
      </c>
      <c r="C253" s="94"/>
      <c r="D253" s="48">
        <f t="shared" si="9"/>
        <v>0</v>
      </c>
      <c r="E253" s="24"/>
      <c r="F253" s="24"/>
      <c r="G253" s="24"/>
      <c r="H253" s="48">
        <f t="shared" si="11"/>
        <v>0</v>
      </c>
      <c r="I253" s="24"/>
      <c r="J253" s="24"/>
      <c r="K253" s="24"/>
    </row>
    <row r="254" spans="2:11" x14ac:dyDescent="0.25">
      <c r="B254" s="104" t="s">
        <v>332</v>
      </c>
      <c r="C254" s="105"/>
      <c r="D254" s="48">
        <f t="shared" si="9"/>
        <v>0</v>
      </c>
      <c r="E254" s="24"/>
      <c r="F254" s="24"/>
      <c r="G254" s="24"/>
      <c r="H254" s="48">
        <f t="shared" si="11"/>
        <v>0</v>
      </c>
      <c r="I254" s="24"/>
      <c r="J254" s="24"/>
      <c r="K254" s="24"/>
    </row>
    <row r="255" spans="2:11" x14ac:dyDescent="0.25">
      <c r="B255" s="80" t="s">
        <v>333</v>
      </c>
      <c r="C255" s="106" t="s">
        <v>334</v>
      </c>
      <c r="D255" s="82">
        <f t="shared" si="9"/>
        <v>171020</v>
      </c>
      <c r="E255" s="82">
        <f>SUM(E256:E263)</f>
        <v>0</v>
      </c>
      <c r="F255" s="82">
        <f>SUM(F256:F263)</f>
        <v>0</v>
      </c>
      <c r="G255" s="82">
        <f>SUM(G256:G263)</f>
        <v>171020</v>
      </c>
      <c r="H255" s="82">
        <f t="shared" si="11"/>
        <v>108234</v>
      </c>
      <c r="I255" s="82">
        <f>SUM(I256:I263)</f>
        <v>0</v>
      </c>
      <c r="J255" s="82">
        <f>SUM(J256:J263)</f>
        <v>0</v>
      </c>
      <c r="K255" s="82">
        <f>SUM(K256:K263)</f>
        <v>108234</v>
      </c>
    </row>
    <row r="256" spans="2:11" x14ac:dyDescent="0.25">
      <c r="B256" s="21" t="s">
        <v>335</v>
      </c>
      <c r="C256" s="94" t="s">
        <v>336</v>
      </c>
      <c r="D256" s="48">
        <f t="shared" si="9"/>
        <v>75420</v>
      </c>
      <c r="E256" s="24"/>
      <c r="F256" s="24"/>
      <c r="G256" s="24">
        <v>75420</v>
      </c>
      <c r="H256" s="48">
        <f t="shared" si="11"/>
        <v>54738</v>
      </c>
      <c r="I256" s="75"/>
      <c r="J256" s="75"/>
      <c r="K256" s="75">
        <v>54738</v>
      </c>
    </row>
    <row r="257" spans="2:11" x14ac:dyDescent="0.25">
      <c r="B257" s="21" t="s">
        <v>337</v>
      </c>
      <c r="C257" s="94">
        <v>343</v>
      </c>
      <c r="D257" s="48">
        <f t="shared" si="9"/>
        <v>20000</v>
      </c>
      <c r="E257" s="24"/>
      <c r="F257" s="24"/>
      <c r="G257" s="24">
        <v>20000</v>
      </c>
      <c r="H257" s="48">
        <f t="shared" si="11"/>
        <v>3885</v>
      </c>
      <c r="I257" s="75"/>
      <c r="J257" s="75"/>
      <c r="K257" s="75">
        <v>3885</v>
      </c>
    </row>
    <row r="258" spans="2:11" x14ac:dyDescent="0.25">
      <c r="B258" s="21" t="s">
        <v>338</v>
      </c>
      <c r="C258" s="94" t="s">
        <v>339</v>
      </c>
      <c r="D258" s="48">
        <f t="shared" si="9"/>
        <v>0</v>
      </c>
      <c r="E258" s="24"/>
      <c r="F258" s="24"/>
      <c r="G258" s="24"/>
      <c r="H258" s="48">
        <f t="shared" si="11"/>
        <v>0</v>
      </c>
      <c r="I258" s="75"/>
      <c r="J258" s="75"/>
      <c r="K258" s="75"/>
    </row>
    <row r="259" spans="2:11" x14ac:dyDescent="0.25">
      <c r="B259" s="21" t="s">
        <v>340</v>
      </c>
      <c r="C259" s="94"/>
      <c r="D259" s="48">
        <f t="shared" si="9"/>
        <v>0</v>
      </c>
      <c r="E259" s="24"/>
      <c r="F259" s="24"/>
      <c r="G259" s="24"/>
      <c r="H259" s="48">
        <f t="shared" si="11"/>
        <v>0</v>
      </c>
      <c r="I259" s="75"/>
      <c r="J259" s="75"/>
      <c r="K259" s="75"/>
    </row>
    <row r="260" spans="2:11" x14ac:dyDescent="0.25">
      <c r="B260" s="21" t="s">
        <v>341</v>
      </c>
      <c r="C260" s="99" t="s">
        <v>342</v>
      </c>
      <c r="D260" s="48">
        <f t="shared" si="9"/>
        <v>69410</v>
      </c>
      <c r="E260" s="24"/>
      <c r="F260" s="24"/>
      <c r="G260" s="24">
        <v>69410</v>
      </c>
      <c r="H260" s="48">
        <f t="shared" si="11"/>
        <v>45600</v>
      </c>
      <c r="I260" s="75"/>
      <c r="J260" s="75"/>
      <c r="K260" s="75">
        <v>45600</v>
      </c>
    </row>
    <row r="261" spans="2:11" x14ac:dyDescent="0.25">
      <c r="B261" s="21" t="s">
        <v>343</v>
      </c>
      <c r="C261" s="99" t="s">
        <v>342</v>
      </c>
      <c r="D261" s="48">
        <f t="shared" si="9"/>
        <v>6190</v>
      </c>
      <c r="E261" s="24"/>
      <c r="F261" s="24"/>
      <c r="G261" s="24">
        <v>6190</v>
      </c>
      <c r="H261" s="48">
        <f t="shared" si="11"/>
        <v>4011</v>
      </c>
      <c r="I261" s="75"/>
      <c r="J261" s="75"/>
      <c r="K261" s="75">
        <v>4011</v>
      </c>
    </row>
    <row r="262" spans="2:11" x14ac:dyDescent="0.25">
      <c r="B262" s="21" t="s">
        <v>344</v>
      </c>
      <c r="C262" s="99" t="s">
        <v>345</v>
      </c>
      <c r="D262" s="48">
        <f t="shared" si="9"/>
        <v>0</v>
      </c>
      <c r="E262" s="75"/>
      <c r="F262" s="75"/>
      <c r="G262" s="75">
        <v>0</v>
      </c>
      <c r="H262" s="48">
        <f t="shared" si="11"/>
        <v>0</v>
      </c>
      <c r="I262" s="75"/>
      <c r="J262" s="75"/>
      <c r="K262" s="24">
        <v>0</v>
      </c>
    </row>
    <row r="263" spans="2:11" x14ac:dyDescent="0.25">
      <c r="B263" s="21" t="s">
        <v>346</v>
      </c>
      <c r="C263" s="99" t="s">
        <v>347</v>
      </c>
      <c r="D263" s="48">
        <f t="shared" si="9"/>
        <v>0</v>
      </c>
      <c r="E263" s="75"/>
      <c r="F263" s="75"/>
      <c r="G263" s="75"/>
      <c r="H263" s="48">
        <f t="shared" si="11"/>
        <v>0</v>
      </c>
      <c r="I263" s="75"/>
      <c r="J263" s="75"/>
      <c r="K263" s="24"/>
    </row>
    <row r="264" spans="2:11" x14ac:dyDescent="0.25">
      <c r="B264" s="107"/>
      <c r="C264" s="108" t="s">
        <v>348</v>
      </c>
      <c r="D264" s="82">
        <f t="shared" si="9"/>
        <v>81100</v>
      </c>
      <c r="E264" s="82">
        <f>SUM(E265:E266)</f>
        <v>0</v>
      </c>
      <c r="F264" s="82">
        <f>SUM(F265:F267)</f>
        <v>0</v>
      </c>
      <c r="G264" s="82">
        <f>SUM(G265:G266)</f>
        <v>81100</v>
      </c>
      <c r="H264" s="82">
        <f t="shared" si="11"/>
        <v>0</v>
      </c>
      <c r="I264" s="82">
        <f>SUM(I265:I266)</f>
        <v>0</v>
      </c>
      <c r="J264" s="82">
        <f>SUM(J265:J267)</f>
        <v>0</v>
      </c>
      <c r="K264" s="82">
        <f>SUM(K265:K266)</f>
        <v>0</v>
      </c>
    </row>
    <row r="265" spans="2:11" x14ac:dyDescent="0.25">
      <c r="B265" s="52" t="s">
        <v>349</v>
      </c>
      <c r="C265" s="94" t="s">
        <v>350</v>
      </c>
      <c r="D265" s="48">
        <f t="shared" si="9"/>
        <v>81100</v>
      </c>
      <c r="E265" s="24"/>
      <c r="F265" s="24"/>
      <c r="G265" s="24">
        <v>81100</v>
      </c>
      <c r="H265" s="48">
        <f t="shared" si="11"/>
        <v>0</v>
      </c>
      <c r="I265" s="24"/>
      <c r="J265" s="24"/>
      <c r="K265" s="24"/>
    </row>
    <row r="266" spans="2:11" x14ac:dyDescent="0.25">
      <c r="B266" s="52" t="s">
        <v>351</v>
      </c>
      <c r="C266" s="94" t="s">
        <v>352</v>
      </c>
      <c r="D266" s="48">
        <f t="shared" si="9"/>
        <v>0</v>
      </c>
      <c r="E266" s="24"/>
      <c r="F266" s="24"/>
      <c r="G266" s="24"/>
      <c r="H266" s="48">
        <f t="shared" si="11"/>
        <v>0</v>
      </c>
      <c r="I266" s="24"/>
      <c r="J266" s="24"/>
      <c r="K266" s="24"/>
    </row>
    <row r="267" spans="2:11" x14ac:dyDescent="0.25">
      <c r="B267" s="52" t="s">
        <v>353</v>
      </c>
      <c r="C267" s="99" t="s">
        <v>354</v>
      </c>
      <c r="D267" s="48">
        <f t="shared" si="9"/>
        <v>0</v>
      </c>
      <c r="E267" s="24"/>
      <c r="F267" s="24"/>
      <c r="G267" s="24"/>
      <c r="H267" s="48">
        <f t="shared" si="11"/>
        <v>0</v>
      </c>
      <c r="I267" s="24"/>
      <c r="J267" s="24"/>
      <c r="K267" s="24"/>
    </row>
    <row r="268" spans="2:11" x14ac:dyDescent="0.25">
      <c r="B268" s="80"/>
      <c r="C268" s="81" t="s">
        <v>355</v>
      </c>
      <c r="D268" s="82">
        <f t="shared" si="9"/>
        <v>1000</v>
      </c>
      <c r="E268" s="82">
        <f>SUM(E269)</f>
        <v>0</v>
      </c>
      <c r="F268" s="82">
        <f>SUM(F269)</f>
        <v>0</v>
      </c>
      <c r="G268" s="82">
        <f>SUM(G269)</f>
        <v>1000</v>
      </c>
      <c r="H268" s="82">
        <f t="shared" si="11"/>
        <v>0</v>
      </c>
      <c r="I268" s="82">
        <f>SUM(I269)</f>
        <v>0</v>
      </c>
      <c r="J268" s="82">
        <f>SUM(J269)</f>
        <v>0</v>
      </c>
      <c r="K268" s="82">
        <f>SUM(K269)</f>
        <v>0</v>
      </c>
    </row>
    <row r="269" spans="2:11" x14ac:dyDescent="0.25">
      <c r="B269" s="52" t="s">
        <v>356</v>
      </c>
      <c r="C269" s="105" t="s">
        <v>357</v>
      </c>
      <c r="D269" s="48">
        <f t="shared" si="9"/>
        <v>1000</v>
      </c>
      <c r="E269" s="75"/>
      <c r="F269" s="75"/>
      <c r="G269" s="75">
        <v>1000</v>
      </c>
      <c r="H269" s="48">
        <f t="shared" si="11"/>
        <v>0</v>
      </c>
      <c r="I269" s="75"/>
      <c r="J269" s="75"/>
      <c r="K269" s="75"/>
    </row>
    <row r="270" spans="2:11" x14ac:dyDescent="0.25">
      <c r="B270" s="80"/>
      <c r="C270" s="81" t="s">
        <v>358</v>
      </c>
      <c r="D270" s="82">
        <f t="shared" si="9"/>
        <v>462000</v>
      </c>
      <c r="E270" s="82">
        <f>SUM(E271,E276:E279,E275)</f>
        <v>0</v>
      </c>
      <c r="F270" s="82">
        <f>SUM(F271,F276:F279,F275)</f>
        <v>0</v>
      </c>
      <c r="G270" s="82">
        <f>SUM(G271,G276:G279,G275)</f>
        <v>462000</v>
      </c>
      <c r="H270" s="82">
        <f t="shared" si="11"/>
        <v>193667.5</v>
      </c>
      <c r="I270" s="82">
        <f>SUM(I271,I276:I279,I275)</f>
        <v>0</v>
      </c>
      <c r="J270" s="82">
        <f>SUM(J271,J276:J279,J275)</f>
        <v>0</v>
      </c>
      <c r="K270" s="82">
        <f>SUM(K271,K276:K279,K275)</f>
        <v>193667.5</v>
      </c>
    </row>
    <row r="271" spans="2:11" x14ac:dyDescent="0.25">
      <c r="B271" s="52" t="s">
        <v>359</v>
      </c>
      <c r="C271" s="94" t="s">
        <v>360</v>
      </c>
      <c r="D271" s="48">
        <f t="shared" si="9"/>
        <v>0</v>
      </c>
      <c r="E271" s="48">
        <f>SUM(E272:E274)</f>
        <v>0</v>
      </c>
      <c r="F271" s="48">
        <f>SUM(F272:F274)</f>
        <v>0</v>
      </c>
      <c r="G271" s="48">
        <f>SUM(G272:G274)</f>
        <v>0</v>
      </c>
      <c r="H271" s="48">
        <f t="shared" si="11"/>
        <v>0</v>
      </c>
      <c r="I271" s="48">
        <f>SUM(I272:I274)</f>
        <v>0</v>
      </c>
      <c r="J271" s="48">
        <f>SUM(J272:J274)</f>
        <v>0</v>
      </c>
      <c r="K271" s="48">
        <f>SUM(K272:K274)</f>
        <v>0</v>
      </c>
    </row>
    <row r="272" spans="2:11" x14ac:dyDescent="0.25">
      <c r="B272" s="21" t="s">
        <v>275</v>
      </c>
      <c r="C272" s="94"/>
      <c r="D272" s="48">
        <f t="shared" si="9"/>
        <v>0</v>
      </c>
      <c r="E272" s="24"/>
      <c r="F272" s="24"/>
      <c r="G272" s="24"/>
      <c r="H272" s="48">
        <f t="shared" si="11"/>
        <v>0</v>
      </c>
      <c r="I272" s="24"/>
      <c r="J272" s="24"/>
      <c r="K272" s="24"/>
    </row>
    <row r="273" spans="2:11" x14ac:dyDescent="0.25">
      <c r="B273" s="21" t="s">
        <v>290</v>
      </c>
      <c r="C273" s="94"/>
      <c r="D273" s="48">
        <f t="shared" si="9"/>
        <v>0</v>
      </c>
      <c r="E273" s="24"/>
      <c r="F273" s="24"/>
      <c r="G273" s="24"/>
      <c r="H273" s="48">
        <f t="shared" si="11"/>
        <v>0</v>
      </c>
      <c r="I273" s="24"/>
      <c r="J273" s="24"/>
      <c r="K273" s="24"/>
    </row>
    <row r="274" spans="2:11" x14ac:dyDescent="0.25">
      <c r="B274" s="21" t="s">
        <v>292</v>
      </c>
      <c r="C274" s="94"/>
      <c r="D274" s="48">
        <f t="shared" si="9"/>
        <v>0</v>
      </c>
      <c r="E274" s="24"/>
      <c r="F274" s="24"/>
      <c r="G274" s="24"/>
      <c r="H274" s="48">
        <f t="shared" si="11"/>
        <v>0</v>
      </c>
      <c r="I274" s="75"/>
      <c r="J274" s="75"/>
      <c r="K274" s="75"/>
    </row>
    <row r="275" spans="2:11" x14ac:dyDescent="0.25">
      <c r="B275" s="21" t="s">
        <v>361</v>
      </c>
      <c r="C275" s="94" t="s">
        <v>362</v>
      </c>
      <c r="D275" s="48">
        <f t="shared" si="9"/>
        <v>0</v>
      </c>
      <c r="E275" s="24"/>
      <c r="F275" s="24"/>
      <c r="G275" s="24"/>
      <c r="H275" s="48">
        <f t="shared" si="11"/>
        <v>0</v>
      </c>
      <c r="I275" s="75"/>
      <c r="J275" s="75"/>
      <c r="K275" s="75"/>
    </row>
    <row r="276" spans="2:11" x14ac:dyDescent="0.25">
      <c r="B276" s="52" t="s">
        <v>359</v>
      </c>
      <c r="C276" s="94" t="s">
        <v>363</v>
      </c>
      <c r="D276" s="48">
        <f t="shared" si="9"/>
        <v>0</v>
      </c>
      <c r="E276" s="75"/>
      <c r="F276" s="75"/>
      <c r="G276" s="75"/>
      <c r="H276" s="48">
        <f t="shared" si="11"/>
        <v>0</v>
      </c>
      <c r="I276" s="75"/>
      <c r="J276" s="75"/>
      <c r="K276" s="75"/>
    </row>
    <row r="277" spans="2:11" x14ac:dyDescent="0.25">
      <c r="B277" s="52" t="s">
        <v>359</v>
      </c>
      <c r="C277" s="99" t="s">
        <v>364</v>
      </c>
      <c r="D277" s="48">
        <f t="shared" si="9"/>
        <v>0</v>
      </c>
      <c r="E277" s="75"/>
      <c r="F277" s="75"/>
      <c r="G277" s="75"/>
      <c r="H277" s="48">
        <f t="shared" si="11"/>
        <v>0</v>
      </c>
      <c r="I277" s="75"/>
      <c r="J277" s="75"/>
      <c r="K277" s="75"/>
    </row>
    <row r="278" spans="2:11" x14ac:dyDescent="0.25">
      <c r="B278" s="52" t="s">
        <v>359</v>
      </c>
      <c r="C278" s="99" t="s">
        <v>365</v>
      </c>
      <c r="D278" s="48">
        <f t="shared" si="9"/>
        <v>0</v>
      </c>
      <c r="E278" s="75"/>
      <c r="F278" s="75"/>
      <c r="G278" s="75"/>
      <c r="H278" s="48">
        <f t="shared" si="11"/>
        <v>0</v>
      </c>
      <c r="I278" s="75"/>
      <c r="J278" s="75"/>
      <c r="K278" s="75"/>
    </row>
    <row r="279" spans="2:11" x14ac:dyDescent="0.25">
      <c r="B279" s="52" t="s">
        <v>366</v>
      </c>
      <c r="C279" s="99" t="s">
        <v>367</v>
      </c>
      <c r="D279" s="48">
        <f t="shared" si="9"/>
        <v>462000</v>
      </c>
      <c r="E279" s="75"/>
      <c r="F279" s="75"/>
      <c r="G279" s="75">
        <v>462000</v>
      </c>
      <c r="H279" s="48">
        <f t="shared" si="11"/>
        <v>193667.5</v>
      </c>
      <c r="I279" s="75"/>
      <c r="J279" s="75"/>
      <c r="K279" s="75">
        <v>193667.5</v>
      </c>
    </row>
    <row r="280" spans="2:11" x14ac:dyDescent="0.25">
      <c r="B280" s="63" t="s">
        <v>368</v>
      </c>
      <c r="C280" s="64" t="s">
        <v>369</v>
      </c>
      <c r="D280" s="65">
        <f t="shared" si="9"/>
        <v>163000</v>
      </c>
      <c r="E280" s="65">
        <f>SUM(E281,E284,E294,E295,E296,E299)</f>
        <v>163000</v>
      </c>
      <c r="F280" s="65">
        <f>SUM(F281,F284,F294,F295,F296,F299)</f>
        <v>0</v>
      </c>
      <c r="G280" s="65">
        <f>SUM(G281,G284,G294,G295,G296,G299)</f>
        <v>0</v>
      </c>
      <c r="H280" s="65">
        <f t="shared" si="11"/>
        <v>65357.35</v>
      </c>
      <c r="I280" s="65">
        <f>SUM(I281,I284,I294,I295,I296,I299)</f>
        <v>65357.35</v>
      </c>
      <c r="J280" s="65">
        <f>SUM(J281,J284,J294,J295,J296,J299)</f>
        <v>0</v>
      </c>
      <c r="K280" s="65">
        <f>SUM(K281,K284,K294,K295,K296,K299)</f>
        <v>0</v>
      </c>
    </row>
    <row r="281" spans="2:11" x14ac:dyDescent="0.25">
      <c r="B281" s="80" t="s">
        <v>370</v>
      </c>
      <c r="C281" s="81" t="s">
        <v>371</v>
      </c>
      <c r="D281" s="82">
        <f t="shared" si="9"/>
        <v>144000</v>
      </c>
      <c r="E281" s="82">
        <f>SUM(E282:E283)</f>
        <v>144000</v>
      </c>
      <c r="F281" s="82">
        <f>SUM(F282:F283)</f>
        <v>0</v>
      </c>
      <c r="G281" s="82">
        <f>SUM(G282:G283)</f>
        <v>0</v>
      </c>
      <c r="H281" s="82">
        <f t="shared" si="11"/>
        <v>60607.35</v>
      </c>
      <c r="I281" s="82">
        <f>SUM(I282:I283)</f>
        <v>60607.35</v>
      </c>
      <c r="J281" s="82">
        <f>SUM(J282:J283)</f>
        <v>0</v>
      </c>
      <c r="K281" s="82">
        <f>SUM(K282:K283)</f>
        <v>0</v>
      </c>
    </row>
    <row r="282" spans="2:11" x14ac:dyDescent="0.25">
      <c r="B282" s="21" t="s">
        <v>216</v>
      </c>
      <c r="C282" s="94" t="s">
        <v>372</v>
      </c>
      <c r="D282" s="48">
        <f t="shared" si="9"/>
        <v>110600</v>
      </c>
      <c r="E282" s="75">
        <v>110600</v>
      </c>
      <c r="F282" s="75">
        <v>0</v>
      </c>
      <c r="G282" s="75"/>
      <c r="H282" s="48">
        <f t="shared" si="11"/>
        <v>49456</v>
      </c>
      <c r="I282" s="75">
        <v>49456</v>
      </c>
      <c r="J282" s="75"/>
      <c r="K282" s="75"/>
    </row>
    <row r="283" spans="2:11" x14ac:dyDescent="0.25">
      <c r="B283" s="21" t="s">
        <v>223</v>
      </c>
      <c r="C283" s="94" t="s">
        <v>373</v>
      </c>
      <c r="D283" s="48">
        <f t="shared" si="9"/>
        <v>33400</v>
      </c>
      <c r="E283" s="75">
        <v>33400</v>
      </c>
      <c r="F283" s="75">
        <v>0</v>
      </c>
      <c r="G283" s="75"/>
      <c r="H283" s="48">
        <f t="shared" si="11"/>
        <v>11151.35</v>
      </c>
      <c r="I283" s="75">
        <v>11151.35</v>
      </c>
      <c r="J283" s="75"/>
      <c r="K283" s="75"/>
    </row>
    <row r="284" spans="2:11" x14ac:dyDescent="0.25">
      <c r="B284" s="80" t="s">
        <v>243</v>
      </c>
      <c r="C284" s="81" t="s">
        <v>374</v>
      </c>
      <c r="D284" s="82">
        <f t="shared" si="9"/>
        <v>0</v>
      </c>
      <c r="E284" s="82">
        <f>SUM(E285,E286,E287,E288,E294,E295,E296)</f>
        <v>0</v>
      </c>
      <c r="F284" s="82">
        <f>SUM(F285,F286,F287,F288,F294,F295,F296)</f>
        <v>0</v>
      </c>
      <c r="G284" s="82">
        <f>SUM(G285,G286,G287,G288,G294,G295,G296)</f>
        <v>0</v>
      </c>
      <c r="H284" s="82">
        <f t="shared" si="11"/>
        <v>0</v>
      </c>
      <c r="I284" s="82">
        <f>SUM(I285,I286,I287,I288,I294,I295,I296)</f>
        <v>0</v>
      </c>
      <c r="J284" s="82">
        <f>SUM(J285,J286,J287,J288,J294,J295,J296)</f>
        <v>0</v>
      </c>
      <c r="K284" s="82">
        <f>SUM(K285,K286,K287,K288,K294,K295,K296)</f>
        <v>0</v>
      </c>
    </row>
    <row r="285" spans="2:11" x14ac:dyDescent="0.25">
      <c r="B285" s="109" t="s">
        <v>375</v>
      </c>
      <c r="C285" s="94" t="s">
        <v>376</v>
      </c>
      <c r="D285" s="48">
        <f t="shared" si="9"/>
        <v>0</v>
      </c>
      <c r="E285" s="75"/>
      <c r="F285" s="75"/>
      <c r="G285" s="75"/>
      <c r="H285" s="48">
        <f t="shared" si="11"/>
        <v>0</v>
      </c>
      <c r="I285" s="75"/>
      <c r="J285" s="75"/>
      <c r="K285" s="75"/>
    </row>
    <row r="286" spans="2:11" x14ac:dyDescent="0.25">
      <c r="B286" s="109" t="s">
        <v>249</v>
      </c>
      <c r="C286" s="99" t="s">
        <v>377</v>
      </c>
      <c r="D286" s="48">
        <f t="shared" si="9"/>
        <v>0</v>
      </c>
      <c r="E286" s="75"/>
      <c r="F286" s="75"/>
      <c r="G286" s="75"/>
      <c r="H286" s="48">
        <f t="shared" si="11"/>
        <v>0</v>
      </c>
      <c r="I286" s="75"/>
      <c r="J286" s="75"/>
      <c r="K286" s="75"/>
    </row>
    <row r="287" spans="2:11" x14ac:dyDescent="0.25">
      <c r="B287" s="110" t="s">
        <v>249</v>
      </c>
      <c r="C287" s="94" t="s">
        <v>378</v>
      </c>
      <c r="D287" s="48">
        <f t="shared" si="9"/>
        <v>0</v>
      </c>
      <c r="E287" s="75"/>
      <c r="F287" s="75"/>
      <c r="G287" s="75"/>
      <c r="H287" s="48">
        <f t="shared" si="11"/>
        <v>0</v>
      </c>
      <c r="I287" s="75"/>
      <c r="J287" s="75"/>
      <c r="K287" s="75"/>
    </row>
    <row r="288" spans="2:11" x14ac:dyDescent="0.25">
      <c r="B288" s="110" t="s">
        <v>379</v>
      </c>
      <c r="C288" s="94" t="s">
        <v>380</v>
      </c>
      <c r="D288" s="48">
        <f t="shared" si="9"/>
        <v>0</v>
      </c>
      <c r="E288" s="48">
        <f>SUM(E289:E293)</f>
        <v>0</v>
      </c>
      <c r="F288" s="48">
        <f>SUM(F289:F293)</f>
        <v>0</v>
      </c>
      <c r="G288" s="48">
        <f>SUM(G289:G293)</f>
        <v>0</v>
      </c>
      <c r="H288" s="48">
        <f t="shared" si="11"/>
        <v>0</v>
      </c>
      <c r="I288" s="48">
        <f>SUM(I289:I293)</f>
        <v>0</v>
      </c>
      <c r="J288" s="48">
        <f>SUM(J289:J293)</f>
        <v>0</v>
      </c>
      <c r="K288" s="48">
        <f>SUM(K289:K293)</f>
        <v>0</v>
      </c>
    </row>
    <row r="289" spans="2:11" x14ac:dyDescent="0.25">
      <c r="B289" s="21" t="s">
        <v>381</v>
      </c>
      <c r="C289" s="105"/>
      <c r="D289" s="48">
        <f t="shared" si="9"/>
        <v>0</v>
      </c>
      <c r="E289" s="75"/>
      <c r="F289" s="75"/>
      <c r="G289" s="75"/>
      <c r="H289" s="48">
        <f t="shared" si="11"/>
        <v>0</v>
      </c>
      <c r="I289" s="75"/>
      <c r="J289" s="75"/>
      <c r="K289" s="75"/>
    </row>
    <row r="290" spans="2:11" x14ac:dyDescent="0.25">
      <c r="B290" s="21" t="s">
        <v>382</v>
      </c>
      <c r="C290" s="105"/>
      <c r="D290" s="48">
        <f t="shared" si="9"/>
        <v>0</v>
      </c>
      <c r="E290" s="75"/>
      <c r="F290" s="75"/>
      <c r="G290" s="75"/>
      <c r="H290" s="48">
        <f t="shared" si="11"/>
        <v>0</v>
      </c>
      <c r="I290" s="75"/>
      <c r="J290" s="75"/>
      <c r="K290" s="75"/>
    </row>
    <row r="291" spans="2:11" x14ac:dyDescent="0.25">
      <c r="B291" s="21" t="s">
        <v>255</v>
      </c>
      <c r="C291" s="105"/>
      <c r="D291" s="48">
        <f t="shared" si="9"/>
        <v>0</v>
      </c>
      <c r="E291" s="75"/>
      <c r="F291" s="75"/>
      <c r="G291" s="75"/>
      <c r="H291" s="48">
        <f t="shared" si="11"/>
        <v>0</v>
      </c>
      <c r="I291" s="75"/>
      <c r="J291" s="75"/>
      <c r="K291" s="75"/>
    </row>
    <row r="292" spans="2:11" x14ac:dyDescent="0.25">
      <c r="B292" s="21" t="s">
        <v>256</v>
      </c>
      <c r="C292" s="105"/>
      <c r="D292" s="48">
        <f t="shared" si="9"/>
        <v>0</v>
      </c>
      <c r="E292" s="75"/>
      <c r="F292" s="75"/>
      <c r="G292" s="75"/>
      <c r="H292" s="48">
        <f t="shared" si="11"/>
        <v>0</v>
      </c>
      <c r="I292" s="75"/>
      <c r="J292" s="75"/>
      <c r="K292" s="75"/>
    </row>
    <row r="293" spans="2:11" x14ac:dyDescent="0.25">
      <c r="B293" s="21" t="s">
        <v>257</v>
      </c>
      <c r="C293" s="105"/>
      <c r="D293" s="48">
        <f t="shared" si="9"/>
        <v>0</v>
      </c>
      <c r="E293" s="75"/>
      <c r="F293" s="75"/>
      <c r="G293" s="75"/>
      <c r="H293" s="48">
        <f t="shared" si="11"/>
        <v>0</v>
      </c>
      <c r="I293" s="75"/>
      <c r="J293" s="75"/>
      <c r="K293" s="75"/>
    </row>
    <row r="294" spans="2:11" x14ac:dyDescent="0.25">
      <c r="B294" s="111" t="s">
        <v>383</v>
      </c>
      <c r="C294" s="112" t="s">
        <v>384</v>
      </c>
      <c r="D294" s="82">
        <f t="shared" si="9"/>
        <v>0</v>
      </c>
      <c r="E294" s="75"/>
      <c r="F294" s="75"/>
      <c r="G294" s="75"/>
      <c r="H294" s="82">
        <f t="shared" si="11"/>
        <v>0</v>
      </c>
      <c r="I294" s="75"/>
      <c r="J294" s="75"/>
      <c r="K294" s="75"/>
    </row>
    <row r="295" spans="2:11" x14ac:dyDescent="0.25">
      <c r="B295" s="80" t="s">
        <v>385</v>
      </c>
      <c r="C295" s="112" t="s">
        <v>386</v>
      </c>
      <c r="D295" s="82">
        <f t="shared" si="9"/>
        <v>0</v>
      </c>
      <c r="E295" s="75"/>
      <c r="F295" s="75"/>
      <c r="G295" s="75"/>
      <c r="H295" s="82">
        <f t="shared" si="11"/>
        <v>0</v>
      </c>
      <c r="I295" s="75"/>
      <c r="J295" s="75"/>
      <c r="K295" s="75"/>
    </row>
    <row r="296" spans="2:11" x14ac:dyDescent="0.25">
      <c r="B296" s="80" t="s">
        <v>273</v>
      </c>
      <c r="C296" s="112" t="s">
        <v>387</v>
      </c>
      <c r="D296" s="82">
        <f t="shared" si="9"/>
        <v>0</v>
      </c>
      <c r="E296" s="82">
        <f>SUM(E297)</f>
        <v>0</v>
      </c>
      <c r="F296" s="82">
        <f>SUM(F297)</f>
        <v>0</v>
      </c>
      <c r="G296" s="82">
        <f>SUM(G297)</f>
        <v>0</v>
      </c>
      <c r="H296" s="82">
        <f t="shared" si="11"/>
        <v>0</v>
      </c>
      <c r="I296" s="82">
        <f>SUM(I297)</f>
        <v>0</v>
      </c>
      <c r="J296" s="82">
        <f>SUM(J297)</f>
        <v>0</v>
      </c>
      <c r="K296" s="82">
        <f>SUM(K297)</f>
        <v>0</v>
      </c>
    </row>
    <row r="297" spans="2:11" x14ac:dyDescent="0.25">
      <c r="B297" s="86" t="s">
        <v>388</v>
      </c>
      <c r="C297" s="105"/>
      <c r="D297" s="48">
        <f t="shared" si="9"/>
        <v>0</v>
      </c>
      <c r="E297" s="75"/>
      <c r="F297" s="75"/>
      <c r="G297" s="75"/>
      <c r="H297" s="48">
        <f t="shared" si="11"/>
        <v>0</v>
      </c>
      <c r="I297" s="75"/>
      <c r="J297" s="75"/>
      <c r="K297" s="75"/>
    </row>
    <row r="298" spans="2:11" x14ac:dyDescent="0.25">
      <c r="B298" s="86" t="s">
        <v>389</v>
      </c>
      <c r="C298" s="105"/>
      <c r="D298" s="48">
        <f t="shared" si="9"/>
        <v>0</v>
      </c>
      <c r="E298" s="75"/>
      <c r="F298" s="75"/>
      <c r="G298" s="75"/>
      <c r="H298" s="48">
        <f t="shared" si="11"/>
        <v>0</v>
      </c>
      <c r="I298" s="75"/>
      <c r="J298" s="75"/>
      <c r="K298" s="75"/>
    </row>
    <row r="299" spans="2:11" x14ac:dyDescent="0.25">
      <c r="B299" s="80" t="s">
        <v>321</v>
      </c>
      <c r="C299" s="81" t="s">
        <v>390</v>
      </c>
      <c r="D299" s="82">
        <f t="shared" si="9"/>
        <v>19000</v>
      </c>
      <c r="E299" s="82">
        <f>SUM(E300,E305)</f>
        <v>19000</v>
      </c>
      <c r="F299" s="82">
        <f>SUM(F300,F305)</f>
        <v>0</v>
      </c>
      <c r="G299" s="82">
        <f>SUM(G300,G305)</f>
        <v>0</v>
      </c>
      <c r="H299" s="82">
        <f t="shared" si="11"/>
        <v>4750</v>
      </c>
      <c r="I299" s="82">
        <f>SUM(I300,I305)</f>
        <v>4750</v>
      </c>
      <c r="J299" s="82">
        <f>SUM(J300,J305)</f>
        <v>0</v>
      </c>
      <c r="K299" s="82">
        <f>SUM(K300,K305)</f>
        <v>0</v>
      </c>
    </row>
    <row r="300" spans="2:11" x14ac:dyDescent="0.25">
      <c r="B300" s="80" t="s">
        <v>324</v>
      </c>
      <c r="C300" s="112" t="s">
        <v>391</v>
      </c>
      <c r="D300" s="82">
        <f t="shared" si="9"/>
        <v>0</v>
      </c>
      <c r="E300" s="82">
        <f>SUM(E301:E304)</f>
        <v>0</v>
      </c>
      <c r="F300" s="82">
        <f>SUM(F301:F304)</f>
        <v>0</v>
      </c>
      <c r="G300" s="82">
        <f>SUM(G301:G304)</f>
        <v>0</v>
      </c>
      <c r="H300" s="82">
        <f t="shared" si="11"/>
        <v>0</v>
      </c>
      <c r="I300" s="82">
        <f>SUM(I301:I304)</f>
        <v>0</v>
      </c>
      <c r="J300" s="82">
        <f>SUM(J301:J304)</f>
        <v>0</v>
      </c>
      <c r="K300" s="82">
        <f>SUM(K301:K304)</f>
        <v>0</v>
      </c>
    </row>
    <row r="301" spans="2:11" x14ac:dyDescent="0.25">
      <c r="B301" s="21" t="s">
        <v>392</v>
      </c>
      <c r="C301" s="94">
        <v>242</v>
      </c>
      <c r="D301" s="48">
        <f t="shared" si="9"/>
        <v>0</v>
      </c>
      <c r="E301" s="75"/>
      <c r="F301" s="75"/>
      <c r="G301" s="75"/>
      <c r="H301" s="48">
        <f t="shared" si="11"/>
        <v>0</v>
      </c>
      <c r="I301" s="75"/>
      <c r="J301" s="75"/>
      <c r="K301" s="75"/>
    </row>
    <row r="302" spans="2:11" x14ac:dyDescent="0.25">
      <c r="B302" s="21" t="s">
        <v>330</v>
      </c>
      <c r="C302" s="94"/>
      <c r="D302" s="48">
        <f t="shared" si="9"/>
        <v>0</v>
      </c>
      <c r="E302" s="75"/>
      <c r="F302" s="75"/>
      <c r="G302" s="75"/>
      <c r="H302" s="48">
        <f t="shared" si="11"/>
        <v>0</v>
      </c>
      <c r="I302" s="75"/>
      <c r="J302" s="75"/>
      <c r="K302" s="75"/>
    </row>
    <row r="303" spans="2:11" x14ac:dyDescent="0.25">
      <c r="B303" s="21" t="s">
        <v>331</v>
      </c>
      <c r="C303" s="94"/>
      <c r="D303" s="48">
        <f t="shared" si="9"/>
        <v>0</v>
      </c>
      <c r="E303" s="75"/>
      <c r="F303" s="75"/>
      <c r="G303" s="75"/>
      <c r="H303" s="48">
        <f t="shared" si="11"/>
        <v>0</v>
      </c>
      <c r="I303" s="75"/>
      <c r="J303" s="75"/>
      <c r="K303" s="75"/>
    </row>
    <row r="304" spans="2:11" x14ac:dyDescent="0.25">
      <c r="B304" s="21" t="s">
        <v>332</v>
      </c>
      <c r="C304" s="94"/>
      <c r="D304" s="48">
        <f t="shared" si="9"/>
        <v>0</v>
      </c>
      <c r="E304" s="75"/>
      <c r="F304" s="75"/>
      <c r="G304" s="75"/>
      <c r="H304" s="48">
        <f t="shared" si="11"/>
        <v>0</v>
      </c>
      <c r="I304" s="75"/>
      <c r="J304" s="75"/>
      <c r="K304" s="75"/>
    </row>
    <row r="305" spans="2:11" x14ac:dyDescent="0.25">
      <c r="B305" s="80" t="s">
        <v>393</v>
      </c>
      <c r="C305" s="113" t="s">
        <v>394</v>
      </c>
      <c r="D305" s="82">
        <f t="shared" si="9"/>
        <v>19000</v>
      </c>
      <c r="E305" s="82">
        <f>SUM(E306:E308)</f>
        <v>19000</v>
      </c>
      <c r="F305" s="82">
        <f>SUM(F306:F308)</f>
        <v>0</v>
      </c>
      <c r="G305" s="82">
        <f>SUM(G306:G308)</f>
        <v>0</v>
      </c>
      <c r="H305" s="82">
        <f t="shared" si="11"/>
        <v>4750</v>
      </c>
      <c r="I305" s="82">
        <f>SUM(I306:I308)</f>
        <v>4750</v>
      </c>
      <c r="J305" s="82">
        <f>SUM(J306:J308)</f>
        <v>0</v>
      </c>
      <c r="K305" s="82">
        <f>SUM(K306:K308)</f>
        <v>0</v>
      </c>
    </row>
    <row r="306" spans="2:11" x14ac:dyDescent="0.25">
      <c r="B306" s="21" t="s">
        <v>395</v>
      </c>
      <c r="C306" s="105">
        <v>344</v>
      </c>
      <c r="D306" s="48">
        <f t="shared" si="9"/>
        <v>0</v>
      </c>
      <c r="E306" s="75"/>
      <c r="F306" s="75"/>
      <c r="G306" s="75"/>
      <c r="H306" s="48">
        <f t="shared" si="11"/>
        <v>0</v>
      </c>
      <c r="I306" s="75"/>
      <c r="J306" s="75"/>
      <c r="K306" s="75"/>
    </row>
    <row r="307" spans="2:11" x14ac:dyDescent="0.25">
      <c r="B307" s="21" t="s">
        <v>341</v>
      </c>
      <c r="C307" s="105">
        <v>346</v>
      </c>
      <c r="D307" s="48">
        <f t="shared" si="9"/>
        <v>0</v>
      </c>
      <c r="E307" s="75"/>
      <c r="F307" s="75"/>
      <c r="G307" s="75"/>
      <c r="H307" s="48">
        <f t="shared" si="11"/>
        <v>0</v>
      </c>
      <c r="I307" s="75"/>
      <c r="J307" s="75"/>
      <c r="K307" s="75"/>
    </row>
    <row r="308" spans="2:11" x14ac:dyDescent="0.25">
      <c r="B308" s="21" t="s">
        <v>343</v>
      </c>
      <c r="C308" s="105">
        <v>346</v>
      </c>
      <c r="D308" s="48">
        <f t="shared" si="9"/>
        <v>19000</v>
      </c>
      <c r="E308" s="75">
        <v>19000</v>
      </c>
      <c r="F308" s="75"/>
      <c r="G308" s="75"/>
      <c r="H308" s="48">
        <f t="shared" si="11"/>
        <v>4750</v>
      </c>
      <c r="I308" s="75">
        <v>4750</v>
      </c>
      <c r="J308" s="75"/>
      <c r="K308" s="75"/>
    </row>
    <row r="309" spans="2:11" ht="39" x14ac:dyDescent="0.25">
      <c r="B309" s="114" t="s">
        <v>396</v>
      </c>
      <c r="C309" s="64" t="s">
        <v>397</v>
      </c>
      <c r="D309" s="65">
        <f t="shared" si="9"/>
        <v>0</v>
      </c>
      <c r="E309" s="65">
        <f>SUM(E310,E314)</f>
        <v>0</v>
      </c>
      <c r="F309" s="65">
        <f>SUM(F310,F314)</f>
        <v>0</v>
      </c>
      <c r="G309" s="65">
        <f>SUM(G310,G314)</f>
        <v>0</v>
      </c>
      <c r="H309" s="65">
        <f t="shared" si="11"/>
        <v>0</v>
      </c>
      <c r="I309" s="65">
        <f>SUM(I310,I314)</f>
        <v>0</v>
      </c>
      <c r="J309" s="65">
        <f>SUM(J310,J314)</f>
        <v>0</v>
      </c>
      <c r="K309" s="65">
        <f>SUM(K310,K314)</f>
        <v>0</v>
      </c>
    </row>
    <row r="310" spans="2:11" x14ac:dyDescent="0.25">
      <c r="B310" s="80" t="s">
        <v>398</v>
      </c>
      <c r="C310" s="81" t="s">
        <v>399</v>
      </c>
      <c r="D310" s="82">
        <f t="shared" si="9"/>
        <v>0</v>
      </c>
      <c r="E310" s="82">
        <f>SUM(E311:E313)</f>
        <v>0</v>
      </c>
      <c r="F310" s="82">
        <f>SUM(F311:F313)</f>
        <v>0</v>
      </c>
      <c r="G310" s="82">
        <f>SUM(G311:G313)</f>
        <v>0</v>
      </c>
      <c r="H310" s="82">
        <f t="shared" si="11"/>
        <v>0</v>
      </c>
      <c r="I310" s="82">
        <f>SUM(I311:I313)</f>
        <v>0</v>
      </c>
      <c r="J310" s="82">
        <f>SUM(J311:J313)</f>
        <v>0</v>
      </c>
      <c r="K310" s="82">
        <f>SUM(K311:K313)</f>
        <v>0</v>
      </c>
    </row>
    <row r="311" spans="2:11" x14ac:dyDescent="0.25">
      <c r="B311" s="21" t="s">
        <v>398</v>
      </c>
      <c r="C311" s="94" t="s">
        <v>400</v>
      </c>
      <c r="D311" s="48">
        <f t="shared" si="9"/>
        <v>0</v>
      </c>
      <c r="E311" s="75"/>
      <c r="F311" s="75"/>
      <c r="G311" s="75"/>
      <c r="H311" s="48">
        <f t="shared" si="11"/>
        <v>0</v>
      </c>
      <c r="I311" s="75"/>
      <c r="J311" s="75"/>
      <c r="K311" s="75"/>
    </row>
    <row r="312" spans="2:11" x14ac:dyDescent="0.25">
      <c r="B312" s="21" t="s">
        <v>398</v>
      </c>
      <c r="C312" s="99" t="s">
        <v>401</v>
      </c>
      <c r="D312" s="48">
        <f t="shared" si="9"/>
        <v>0</v>
      </c>
      <c r="E312" s="75"/>
      <c r="F312" s="75"/>
      <c r="G312" s="75"/>
      <c r="H312" s="48">
        <f t="shared" si="11"/>
        <v>0</v>
      </c>
      <c r="I312" s="75"/>
      <c r="J312" s="75"/>
      <c r="K312" s="75"/>
    </row>
    <row r="313" spans="2:11" x14ac:dyDescent="0.25">
      <c r="B313" s="21" t="s">
        <v>398</v>
      </c>
      <c r="C313" s="99" t="s">
        <v>402</v>
      </c>
      <c r="D313" s="48">
        <f t="shared" si="9"/>
        <v>0</v>
      </c>
      <c r="E313" s="75"/>
      <c r="F313" s="75">
        <v>0</v>
      </c>
      <c r="G313" s="75"/>
      <c r="H313" s="48">
        <f t="shared" si="11"/>
        <v>0</v>
      </c>
      <c r="I313" s="75"/>
      <c r="J313" s="75"/>
      <c r="K313" s="75"/>
    </row>
    <row r="314" spans="2:11" x14ac:dyDescent="0.25">
      <c r="B314" s="115"/>
      <c r="C314" s="116" t="s">
        <v>403</v>
      </c>
      <c r="D314" s="117">
        <f t="shared" si="9"/>
        <v>0</v>
      </c>
      <c r="E314" s="118">
        <f>SUM(E315:E316)</f>
        <v>0</v>
      </c>
      <c r="F314" s="118">
        <f>SUM(F315:F316)</f>
        <v>0</v>
      </c>
      <c r="G314" s="118">
        <f>SUM(G315:G316)</f>
        <v>0</v>
      </c>
      <c r="H314" s="117">
        <f t="shared" si="11"/>
        <v>0</v>
      </c>
      <c r="I314" s="118">
        <f>SUM(I315:I316)</f>
        <v>0</v>
      </c>
      <c r="J314" s="118">
        <f>SUM(J315:J316)</f>
        <v>0</v>
      </c>
      <c r="K314" s="118">
        <f>SUM(K315:K316)</f>
        <v>0</v>
      </c>
    </row>
    <row r="315" spans="2:11" ht="51.75" x14ac:dyDescent="0.25">
      <c r="B315" s="119" t="s">
        <v>404</v>
      </c>
      <c r="C315" s="120" t="s">
        <v>405</v>
      </c>
      <c r="D315" s="23">
        <f t="shared" si="9"/>
        <v>0</v>
      </c>
      <c r="E315" s="121"/>
      <c r="F315" s="121"/>
      <c r="G315" s="121"/>
      <c r="H315" s="23">
        <f t="shared" si="11"/>
        <v>0</v>
      </c>
      <c r="I315" s="121"/>
      <c r="J315" s="121"/>
      <c r="K315" s="121"/>
    </row>
    <row r="316" spans="2:11" ht="51.75" x14ac:dyDescent="0.25">
      <c r="B316" s="119" t="s">
        <v>406</v>
      </c>
      <c r="C316" s="120" t="s">
        <v>407</v>
      </c>
      <c r="D316" s="23">
        <f t="shared" si="9"/>
        <v>0</v>
      </c>
      <c r="E316" s="121"/>
      <c r="F316" s="121">
        <v>0</v>
      </c>
      <c r="G316" s="121"/>
      <c r="H316" s="23">
        <f t="shared" si="11"/>
        <v>0</v>
      </c>
      <c r="I316" s="121"/>
      <c r="J316" s="121">
        <v>0</v>
      </c>
      <c r="K316" s="121"/>
    </row>
    <row r="317" spans="2:11" x14ac:dyDescent="0.25">
      <c r="B317" s="122" t="s">
        <v>408</v>
      </c>
      <c r="C317" s="64" t="s">
        <v>409</v>
      </c>
      <c r="D317" s="65">
        <f t="shared" si="9"/>
        <v>1627800</v>
      </c>
      <c r="E317" s="65">
        <f>SUM(E318,E322,E345)</f>
        <v>0</v>
      </c>
      <c r="F317" s="65">
        <f>SUM(F318,F322,F345)</f>
        <v>0</v>
      </c>
      <c r="G317" s="65">
        <f>SUM(G318,G322,G345)</f>
        <v>1627800</v>
      </c>
      <c r="H317" s="65">
        <f t="shared" si="11"/>
        <v>892532.6</v>
      </c>
      <c r="I317" s="65">
        <f>SUM(I318,I322,I345)</f>
        <v>0</v>
      </c>
      <c r="J317" s="65">
        <f>SUM(J318,J322,J345)</f>
        <v>0</v>
      </c>
      <c r="K317" s="65">
        <f>SUM(K318,K322,K345)</f>
        <v>892532.6</v>
      </c>
    </row>
    <row r="318" spans="2:11" x14ac:dyDescent="0.25">
      <c r="B318" s="17" t="s">
        <v>410</v>
      </c>
      <c r="C318" s="123" t="s">
        <v>411</v>
      </c>
      <c r="D318" s="42"/>
      <c r="E318" s="42">
        <f>SUM(E320:E321)</f>
        <v>0</v>
      </c>
      <c r="F318" s="42">
        <f>SUM(F320:F321)</f>
        <v>0</v>
      </c>
      <c r="G318" s="42">
        <f>SUM(G320:G321)</f>
        <v>0</v>
      </c>
      <c r="H318" s="42"/>
      <c r="I318" s="42">
        <f>SUM(I320:I321)</f>
        <v>0</v>
      </c>
      <c r="J318" s="42">
        <f>SUM(J320:J321)</f>
        <v>0</v>
      </c>
      <c r="K318" s="42">
        <f>SUM(K320:K321)</f>
        <v>0</v>
      </c>
    </row>
    <row r="319" spans="2:11" x14ac:dyDescent="0.25">
      <c r="B319" s="52" t="s">
        <v>412</v>
      </c>
      <c r="C319" s="84"/>
      <c r="D319" s="48"/>
      <c r="E319" s="48"/>
      <c r="F319" s="48"/>
      <c r="G319" s="48"/>
      <c r="H319" s="48"/>
      <c r="I319" s="48"/>
      <c r="J319" s="48"/>
      <c r="K319" s="48"/>
    </row>
    <row r="320" spans="2:11" x14ac:dyDescent="0.25">
      <c r="B320" s="52" t="s">
        <v>413</v>
      </c>
      <c r="C320" s="124" t="s">
        <v>414</v>
      </c>
      <c r="D320" s="48">
        <f t="shared" ref="D320:D333" si="12">SUM(E320:G320)</f>
        <v>0</v>
      </c>
      <c r="E320" s="75"/>
      <c r="F320" s="75"/>
      <c r="G320" s="75"/>
      <c r="H320" s="48">
        <f t="shared" ref="H320:H333" si="13">SUM(I320:K320)</f>
        <v>0</v>
      </c>
      <c r="I320" s="75"/>
      <c r="J320" s="75"/>
      <c r="K320" s="75"/>
    </row>
    <row r="321" spans="2:11" x14ac:dyDescent="0.25">
      <c r="B321" s="52" t="s">
        <v>415</v>
      </c>
      <c r="C321" s="124" t="s">
        <v>416</v>
      </c>
      <c r="D321" s="48">
        <f t="shared" si="12"/>
        <v>0</v>
      </c>
      <c r="E321" s="75"/>
      <c r="F321" s="75"/>
      <c r="G321" s="75"/>
      <c r="H321" s="48">
        <f t="shared" si="13"/>
        <v>0</v>
      </c>
      <c r="I321" s="75"/>
      <c r="J321" s="75"/>
      <c r="K321" s="75"/>
    </row>
    <row r="322" spans="2:11" x14ac:dyDescent="0.25">
      <c r="B322" s="80" t="s">
        <v>417</v>
      </c>
      <c r="C322" s="108" t="s">
        <v>418</v>
      </c>
      <c r="D322" s="82">
        <f t="shared" si="12"/>
        <v>1627800</v>
      </c>
      <c r="E322" s="82">
        <f>SUM(E323,E325,E332,E334,E336,E341,E339)</f>
        <v>0</v>
      </c>
      <c r="F322" s="82">
        <f>SUM(F323,F325,F332,F334,F336,F341,F339)</f>
        <v>0</v>
      </c>
      <c r="G322" s="82">
        <f>SUM(G323,G325,G332,G334,G336,G341,G339)</f>
        <v>1627800</v>
      </c>
      <c r="H322" s="82">
        <f t="shared" si="13"/>
        <v>892532.6</v>
      </c>
      <c r="I322" s="82">
        <f>SUM(I323,I325,I332,I334,I336,I341,I339)</f>
        <v>0</v>
      </c>
      <c r="J322" s="82">
        <f>SUM(J323,J325,J332,J334,J336,J341,J339)</f>
        <v>0</v>
      </c>
      <c r="K322" s="82">
        <f>SUM(K323,K325,K332,K334,K336,K341,K339)</f>
        <v>892532.6</v>
      </c>
    </row>
    <row r="323" spans="2:11" x14ac:dyDescent="0.25">
      <c r="B323" s="107" t="s">
        <v>419</v>
      </c>
      <c r="C323" s="108" t="s">
        <v>420</v>
      </c>
      <c r="D323" s="82">
        <f t="shared" si="12"/>
        <v>50000</v>
      </c>
      <c r="E323" s="82">
        <f>SUM(E324)</f>
        <v>0</v>
      </c>
      <c r="F323" s="82">
        <f>SUM(F324)</f>
        <v>0</v>
      </c>
      <c r="G323" s="82">
        <f>SUM(G324)</f>
        <v>50000</v>
      </c>
      <c r="H323" s="82">
        <f t="shared" si="13"/>
        <v>27532.6</v>
      </c>
      <c r="I323" s="82">
        <f>SUM(I324)</f>
        <v>0</v>
      </c>
      <c r="J323" s="82">
        <f>SUM(J324)</f>
        <v>0</v>
      </c>
      <c r="K323" s="82">
        <f>SUM(K324)</f>
        <v>27532.6</v>
      </c>
    </row>
    <row r="324" spans="2:11" x14ac:dyDescent="0.25">
      <c r="B324" s="21" t="s">
        <v>419</v>
      </c>
      <c r="C324" s="99" t="s">
        <v>421</v>
      </c>
      <c r="D324" s="48">
        <f t="shared" si="12"/>
        <v>50000</v>
      </c>
      <c r="E324" s="75"/>
      <c r="F324" s="75"/>
      <c r="G324" s="75">
        <v>50000</v>
      </c>
      <c r="H324" s="48">
        <f t="shared" si="13"/>
        <v>27532.6</v>
      </c>
      <c r="I324" s="75"/>
      <c r="J324" s="75"/>
      <c r="K324" s="75">
        <v>27532.6</v>
      </c>
    </row>
    <row r="325" spans="2:11" x14ac:dyDescent="0.25">
      <c r="B325" s="80" t="s">
        <v>417</v>
      </c>
      <c r="C325" s="81" t="s">
        <v>422</v>
      </c>
      <c r="D325" s="82">
        <f t="shared" si="12"/>
        <v>1513800</v>
      </c>
      <c r="E325" s="82">
        <f>SUM(E326:E331)</f>
        <v>0</v>
      </c>
      <c r="F325" s="82">
        <f>SUM(F326:F331)</f>
        <v>0</v>
      </c>
      <c r="G325" s="82">
        <f>SUM(G326:G331)</f>
        <v>1513800</v>
      </c>
      <c r="H325" s="82">
        <f t="shared" si="13"/>
        <v>801000</v>
      </c>
      <c r="I325" s="82">
        <f>SUM(I326:I331)</f>
        <v>0</v>
      </c>
      <c r="J325" s="82">
        <f>SUM(J326:J331)</f>
        <v>0</v>
      </c>
      <c r="K325" s="82">
        <f>SUM(K326:K331)</f>
        <v>801000</v>
      </c>
    </row>
    <row r="326" spans="2:11" x14ac:dyDescent="0.25">
      <c r="B326" s="86" t="s">
        <v>423</v>
      </c>
      <c r="C326" s="94" t="s">
        <v>424</v>
      </c>
      <c r="D326" s="48">
        <f t="shared" si="12"/>
        <v>0</v>
      </c>
      <c r="E326" s="24"/>
      <c r="F326" s="24"/>
      <c r="G326" s="24"/>
      <c r="H326" s="48">
        <f t="shared" si="13"/>
        <v>0</v>
      </c>
      <c r="I326" s="24"/>
      <c r="J326" s="24"/>
      <c r="K326" s="24"/>
    </row>
    <row r="327" spans="2:11" x14ac:dyDescent="0.25">
      <c r="B327" s="86" t="s">
        <v>425</v>
      </c>
      <c r="C327" s="94" t="s">
        <v>426</v>
      </c>
      <c r="D327" s="48">
        <f t="shared" si="12"/>
        <v>0</v>
      </c>
      <c r="E327" s="24"/>
      <c r="F327" s="24"/>
      <c r="G327" s="24"/>
      <c r="H327" s="48">
        <f t="shared" si="13"/>
        <v>0</v>
      </c>
      <c r="I327" s="24"/>
      <c r="J327" s="24"/>
      <c r="K327" s="24"/>
    </row>
    <row r="328" spans="2:11" x14ac:dyDescent="0.25">
      <c r="B328" s="86" t="s">
        <v>427</v>
      </c>
      <c r="C328" s="99" t="s">
        <v>428</v>
      </c>
      <c r="D328" s="48">
        <f t="shared" si="12"/>
        <v>0</v>
      </c>
      <c r="E328" s="24"/>
      <c r="F328" s="24"/>
      <c r="G328" s="24"/>
      <c r="H328" s="48">
        <f t="shared" si="13"/>
        <v>0</v>
      </c>
      <c r="I328" s="24"/>
      <c r="J328" s="24"/>
      <c r="K328" s="24"/>
    </row>
    <row r="329" spans="2:11" x14ac:dyDescent="0.25">
      <c r="B329" s="86" t="s">
        <v>427</v>
      </c>
      <c r="C329" s="99" t="s">
        <v>429</v>
      </c>
      <c r="D329" s="48">
        <f t="shared" si="12"/>
        <v>0</v>
      </c>
      <c r="E329" s="24"/>
      <c r="F329" s="24"/>
      <c r="G329" s="24"/>
      <c r="H329" s="48">
        <f t="shared" si="13"/>
        <v>0</v>
      </c>
      <c r="I329" s="24"/>
      <c r="J329" s="24"/>
      <c r="K329" s="24"/>
    </row>
    <row r="330" spans="2:11" x14ac:dyDescent="0.25">
      <c r="B330" s="86" t="s">
        <v>430</v>
      </c>
      <c r="C330" s="99" t="s">
        <v>431</v>
      </c>
      <c r="D330" s="48">
        <f t="shared" si="12"/>
        <v>0</v>
      </c>
      <c r="E330" s="24"/>
      <c r="F330" s="24"/>
      <c r="G330" s="24"/>
      <c r="H330" s="48">
        <f t="shared" si="13"/>
        <v>0</v>
      </c>
      <c r="I330" s="24"/>
      <c r="J330" s="24"/>
      <c r="K330" s="24"/>
    </row>
    <row r="331" spans="2:11" x14ac:dyDescent="0.25">
      <c r="B331" s="86" t="s">
        <v>432</v>
      </c>
      <c r="C331" s="94" t="s">
        <v>433</v>
      </c>
      <c r="D331" s="48">
        <f t="shared" si="12"/>
        <v>1513800</v>
      </c>
      <c r="E331" s="24">
        <v>0</v>
      </c>
      <c r="F331" s="24"/>
      <c r="G331" s="24">
        <f>1263800+250000</f>
        <v>1513800</v>
      </c>
      <c r="H331" s="48">
        <f t="shared" si="13"/>
        <v>801000</v>
      </c>
      <c r="I331" s="24"/>
      <c r="J331" s="24"/>
      <c r="K331" s="24">
        <v>801000</v>
      </c>
    </row>
    <row r="332" spans="2:11" x14ac:dyDescent="0.25">
      <c r="B332" s="125"/>
      <c r="C332" s="81" t="s">
        <v>434</v>
      </c>
      <c r="D332" s="82">
        <f t="shared" si="12"/>
        <v>0</v>
      </c>
      <c r="E332" s="82">
        <f>SUM(E333)</f>
        <v>0</v>
      </c>
      <c r="F332" s="82">
        <f>SUM(F333)</f>
        <v>0</v>
      </c>
      <c r="G332" s="82">
        <f>SUM(G333)</f>
        <v>0</v>
      </c>
      <c r="H332" s="82">
        <f t="shared" si="13"/>
        <v>0</v>
      </c>
      <c r="I332" s="82">
        <f>SUM(I333)</f>
        <v>0</v>
      </c>
      <c r="J332" s="82">
        <f>SUM(J333)</f>
        <v>0</v>
      </c>
      <c r="K332" s="82">
        <f>SUM(K333)</f>
        <v>0</v>
      </c>
    </row>
    <row r="333" spans="2:11" x14ac:dyDescent="0.25">
      <c r="B333" s="86" t="s">
        <v>435</v>
      </c>
      <c r="C333" s="99" t="s">
        <v>436</v>
      </c>
      <c r="D333" s="48">
        <f t="shared" si="12"/>
        <v>0</v>
      </c>
      <c r="E333" s="24"/>
      <c r="F333" s="24"/>
      <c r="G333" s="24">
        <v>0</v>
      </c>
      <c r="H333" s="48">
        <f t="shared" si="13"/>
        <v>0</v>
      </c>
      <c r="I333" s="24"/>
      <c r="J333" s="24"/>
      <c r="K333" s="24">
        <v>0</v>
      </c>
    </row>
    <row r="334" spans="2:11" x14ac:dyDescent="0.25">
      <c r="B334" s="125"/>
      <c r="C334" s="126">
        <v>409228</v>
      </c>
      <c r="D334" s="82"/>
      <c r="E334" s="127">
        <f>SUM(E335)</f>
        <v>0</v>
      </c>
      <c r="F334" s="127">
        <f>SUM(F335)</f>
        <v>0</v>
      </c>
      <c r="G334" s="127">
        <f>SUM(G335)</f>
        <v>0</v>
      </c>
      <c r="H334" s="82"/>
      <c r="I334" s="127">
        <f>SUM(I335)</f>
        <v>0</v>
      </c>
      <c r="J334" s="127">
        <f>SUM(J335)</f>
        <v>0</v>
      </c>
      <c r="K334" s="127">
        <f>SUM(K335)</f>
        <v>0</v>
      </c>
    </row>
    <row r="335" spans="2:11" x14ac:dyDescent="0.25">
      <c r="B335" s="86" t="s">
        <v>435</v>
      </c>
      <c r="C335" s="99" t="s">
        <v>437</v>
      </c>
      <c r="D335" s="48">
        <f t="shared" ref="D335:D350" si="14">SUM(E335:G335)</f>
        <v>0</v>
      </c>
      <c r="E335" s="24"/>
      <c r="F335" s="24"/>
      <c r="G335" s="24"/>
      <c r="H335" s="48">
        <f t="shared" ref="H335:H350" si="15">SUM(I335:K335)</f>
        <v>0</v>
      </c>
      <c r="I335" s="24"/>
      <c r="J335" s="24"/>
      <c r="K335" s="24"/>
    </row>
    <row r="336" spans="2:11" x14ac:dyDescent="0.25">
      <c r="B336" s="125"/>
      <c r="C336" s="108" t="s">
        <v>438</v>
      </c>
      <c r="D336" s="82">
        <f t="shared" si="14"/>
        <v>0</v>
      </c>
      <c r="E336" s="82">
        <f>SUM(E337:E338)</f>
        <v>0</v>
      </c>
      <c r="F336" s="82">
        <f>SUM(F337:F338)</f>
        <v>0</v>
      </c>
      <c r="G336" s="82">
        <f>SUM(G337:G338)</f>
        <v>0</v>
      </c>
      <c r="H336" s="82">
        <f t="shared" si="15"/>
        <v>0</v>
      </c>
      <c r="I336" s="82">
        <f>SUM(I337:I338)</f>
        <v>0</v>
      </c>
      <c r="J336" s="82">
        <f>SUM(J337:J338)</f>
        <v>0</v>
      </c>
      <c r="K336" s="82">
        <f>SUM(K337:K338)</f>
        <v>0</v>
      </c>
    </row>
    <row r="337" spans="2:11" x14ac:dyDescent="0.25">
      <c r="B337" s="86" t="s">
        <v>439</v>
      </c>
      <c r="C337" s="99" t="s">
        <v>440</v>
      </c>
      <c r="D337" s="48">
        <f t="shared" si="14"/>
        <v>0</v>
      </c>
      <c r="E337" s="75"/>
      <c r="F337" s="75"/>
      <c r="G337" s="75"/>
      <c r="H337" s="48">
        <f t="shared" si="15"/>
        <v>0</v>
      </c>
      <c r="I337" s="75"/>
      <c r="J337" s="75"/>
      <c r="K337" s="75"/>
    </row>
    <row r="338" spans="2:11" x14ac:dyDescent="0.25">
      <c r="B338" s="86" t="s">
        <v>441</v>
      </c>
      <c r="C338" s="99" t="s">
        <v>442</v>
      </c>
      <c r="D338" s="48">
        <f t="shared" si="14"/>
        <v>0</v>
      </c>
      <c r="E338" s="75"/>
      <c r="F338" s="75"/>
      <c r="G338" s="75"/>
      <c r="H338" s="48">
        <f t="shared" si="15"/>
        <v>0</v>
      </c>
      <c r="I338" s="75"/>
      <c r="J338" s="75"/>
      <c r="K338" s="75"/>
    </row>
    <row r="339" spans="2:11" x14ac:dyDescent="0.25">
      <c r="B339" s="128"/>
      <c r="C339" s="129" t="s">
        <v>443</v>
      </c>
      <c r="D339" s="42">
        <f t="shared" si="14"/>
        <v>64000</v>
      </c>
      <c r="E339" s="130">
        <f>SUM(E340)</f>
        <v>0</v>
      </c>
      <c r="F339" s="130">
        <f>SUM(F340)</f>
        <v>0</v>
      </c>
      <c r="G339" s="130">
        <f>SUM(G340)</f>
        <v>64000</v>
      </c>
      <c r="H339" s="42">
        <f t="shared" si="15"/>
        <v>64000</v>
      </c>
      <c r="I339" s="130">
        <f>SUM(I340)</f>
        <v>0</v>
      </c>
      <c r="J339" s="130">
        <f>SUM(J340)</f>
        <v>0</v>
      </c>
      <c r="K339" s="130">
        <f>SUM(K340)</f>
        <v>64000</v>
      </c>
    </row>
    <row r="340" spans="2:11" x14ac:dyDescent="0.25">
      <c r="B340" s="86" t="s">
        <v>444</v>
      </c>
      <c r="C340" s="99" t="s">
        <v>445</v>
      </c>
      <c r="D340" s="48">
        <f t="shared" si="14"/>
        <v>64000</v>
      </c>
      <c r="E340" s="75"/>
      <c r="F340" s="75"/>
      <c r="G340" s="75">
        <v>64000</v>
      </c>
      <c r="H340" s="48">
        <f t="shared" si="15"/>
        <v>64000</v>
      </c>
      <c r="I340" s="75"/>
      <c r="J340" s="75"/>
      <c r="K340" s="75">
        <v>64000</v>
      </c>
    </row>
    <row r="341" spans="2:11" x14ac:dyDescent="0.25">
      <c r="B341" s="80" t="s">
        <v>417</v>
      </c>
      <c r="C341" s="81" t="s">
        <v>446</v>
      </c>
      <c r="D341" s="82">
        <f t="shared" si="14"/>
        <v>0</v>
      </c>
      <c r="E341" s="82">
        <f>SUM(E342:E344)</f>
        <v>0</v>
      </c>
      <c r="F341" s="82">
        <f>SUM(F342:F344)</f>
        <v>0</v>
      </c>
      <c r="G341" s="82">
        <f>SUM(G342:G344)</f>
        <v>0</v>
      </c>
      <c r="H341" s="82">
        <f t="shared" si="15"/>
        <v>0</v>
      </c>
      <c r="I341" s="82">
        <f>SUM(I342:I344)</f>
        <v>0</v>
      </c>
      <c r="J341" s="82">
        <f>SUM(J342:J344)</f>
        <v>0</v>
      </c>
      <c r="K341" s="82">
        <f>SUM(K342:K344)</f>
        <v>0</v>
      </c>
    </row>
    <row r="342" spans="2:11" x14ac:dyDescent="0.25">
      <c r="B342" s="86" t="s">
        <v>447</v>
      </c>
      <c r="C342" s="99" t="s">
        <v>448</v>
      </c>
      <c r="D342" s="48">
        <f t="shared" si="14"/>
        <v>0</v>
      </c>
      <c r="E342" s="75"/>
      <c r="F342" s="75"/>
      <c r="G342" s="75"/>
      <c r="H342" s="48">
        <f t="shared" si="15"/>
        <v>0</v>
      </c>
      <c r="I342" s="75"/>
      <c r="J342" s="75"/>
      <c r="K342" s="75"/>
    </row>
    <row r="343" spans="2:11" x14ac:dyDescent="0.25">
      <c r="B343" s="86" t="s">
        <v>447</v>
      </c>
      <c r="C343" s="99" t="s">
        <v>449</v>
      </c>
      <c r="D343" s="48">
        <f t="shared" si="14"/>
        <v>0</v>
      </c>
      <c r="E343" s="75"/>
      <c r="F343" s="75"/>
      <c r="G343" s="75"/>
      <c r="H343" s="48">
        <f t="shared" si="15"/>
        <v>0</v>
      </c>
      <c r="I343" s="75"/>
      <c r="J343" s="75"/>
      <c r="K343" s="75"/>
    </row>
    <row r="344" spans="2:11" x14ac:dyDescent="0.25">
      <c r="B344" s="86" t="s">
        <v>447</v>
      </c>
      <c r="C344" s="99" t="s">
        <v>450</v>
      </c>
      <c r="D344" s="48">
        <f t="shared" si="14"/>
        <v>0</v>
      </c>
      <c r="E344" s="75"/>
      <c r="F344" s="75"/>
      <c r="G344" s="75"/>
      <c r="H344" s="48">
        <f t="shared" si="15"/>
        <v>0</v>
      </c>
      <c r="I344" s="75"/>
      <c r="J344" s="75"/>
      <c r="K344" s="75"/>
    </row>
    <row r="345" spans="2:11" x14ac:dyDescent="0.25">
      <c r="B345" s="17" t="s">
        <v>451</v>
      </c>
      <c r="C345" s="70" t="s">
        <v>452</v>
      </c>
      <c r="D345" s="42">
        <f t="shared" si="14"/>
        <v>0</v>
      </c>
      <c r="E345" s="42">
        <f>SUM(E346,E351,E353,E355)</f>
        <v>0</v>
      </c>
      <c r="F345" s="42">
        <f>SUM(F346,F351,F353,F355)</f>
        <v>0</v>
      </c>
      <c r="G345" s="42">
        <f>SUM(G346,G351,G353,G355)</f>
        <v>0</v>
      </c>
      <c r="H345" s="42">
        <f t="shared" si="15"/>
        <v>0</v>
      </c>
      <c r="I345" s="42">
        <f>SUM(I346,I351,I353,I355)</f>
        <v>0</v>
      </c>
      <c r="J345" s="42">
        <f>SUM(J346,J351,J353,J355)</f>
        <v>0</v>
      </c>
      <c r="K345" s="42">
        <f>SUM(K346,K351,K353,K355)</f>
        <v>0</v>
      </c>
    </row>
    <row r="346" spans="2:11" x14ac:dyDescent="0.25">
      <c r="B346" s="80" t="s">
        <v>453</v>
      </c>
      <c r="C346" s="81" t="s">
        <v>454</v>
      </c>
      <c r="D346" s="82">
        <f t="shared" si="14"/>
        <v>0</v>
      </c>
      <c r="E346" s="82">
        <f>SUM(E347:E350)</f>
        <v>0</v>
      </c>
      <c r="F346" s="82">
        <f>SUM(F347:F350)</f>
        <v>0</v>
      </c>
      <c r="G346" s="82">
        <f>SUM(G347:G350)</f>
        <v>0</v>
      </c>
      <c r="H346" s="82">
        <f t="shared" si="15"/>
        <v>0</v>
      </c>
      <c r="I346" s="82">
        <f>SUM(I347:I350)</f>
        <v>0</v>
      </c>
      <c r="J346" s="82">
        <f>SUM(J347:J350)</f>
        <v>0</v>
      </c>
      <c r="K346" s="82">
        <f>SUM(K347:K350)</f>
        <v>0</v>
      </c>
    </row>
    <row r="347" spans="2:11" x14ac:dyDescent="0.25">
      <c r="B347" s="21" t="s">
        <v>275</v>
      </c>
      <c r="C347" s="94" t="s">
        <v>455</v>
      </c>
      <c r="D347" s="48">
        <f t="shared" si="14"/>
        <v>0</v>
      </c>
      <c r="E347" s="75"/>
      <c r="F347" s="75"/>
      <c r="G347" s="75"/>
      <c r="H347" s="48">
        <f t="shared" si="15"/>
        <v>0</v>
      </c>
      <c r="I347" s="75"/>
      <c r="J347" s="75"/>
      <c r="K347" s="75"/>
    </row>
    <row r="348" spans="2:11" ht="25.5" x14ac:dyDescent="0.25">
      <c r="B348" s="21" t="s">
        <v>456</v>
      </c>
      <c r="C348" s="99" t="s">
        <v>457</v>
      </c>
      <c r="D348" s="48">
        <f t="shared" si="14"/>
        <v>0</v>
      </c>
      <c r="E348" s="75"/>
      <c r="F348" s="75"/>
      <c r="G348" s="75"/>
      <c r="H348" s="48">
        <f t="shared" si="15"/>
        <v>0</v>
      </c>
      <c r="I348" s="75"/>
      <c r="J348" s="75"/>
      <c r="K348" s="75"/>
    </row>
    <row r="349" spans="2:11" x14ac:dyDescent="0.25">
      <c r="B349" s="21" t="s">
        <v>458</v>
      </c>
      <c r="C349" s="99" t="s">
        <v>459</v>
      </c>
      <c r="D349" s="48">
        <f t="shared" si="14"/>
        <v>0</v>
      </c>
      <c r="E349" s="75"/>
      <c r="F349" s="75"/>
      <c r="G349" s="75">
        <v>0</v>
      </c>
      <c r="H349" s="48">
        <f t="shared" si="15"/>
        <v>0</v>
      </c>
      <c r="I349" s="75"/>
      <c r="J349" s="75"/>
      <c r="K349" s="75">
        <v>0</v>
      </c>
    </row>
    <row r="350" spans="2:11" ht="25.5" x14ac:dyDescent="0.25">
      <c r="B350" s="21" t="s">
        <v>460</v>
      </c>
      <c r="C350" s="99" t="s">
        <v>461</v>
      </c>
      <c r="D350" s="48">
        <f t="shared" si="14"/>
        <v>0</v>
      </c>
      <c r="E350" s="75"/>
      <c r="F350" s="75"/>
      <c r="G350" s="75"/>
      <c r="H350" s="48">
        <f t="shared" si="15"/>
        <v>0</v>
      </c>
      <c r="I350" s="75"/>
      <c r="J350" s="75"/>
      <c r="K350" s="75"/>
    </row>
    <row r="351" spans="2:11" x14ac:dyDescent="0.25">
      <c r="B351" s="107"/>
      <c r="C351" s="108" t="s">
        <v>462</v>
      </c>
      <c r="D351" s="82"/>
      <c r="E351" s="82">
        <f>SUM(E352)</f>
        <v>0</v>
      </c>
      <c r="F351" s="82">
        <f>SUM(F352)</f>
        <v>0</v>
      </c>
      <c r="G351" s="82">
        <f>SUM(G352)</f>
        <v>0</v>
      </c>
      <c r="H351" s="82"/>
      <c r="I351" s="82">
        <f>SUM(I352)</f>
        <v>0</v>
      </c>
      <c r="J351" s="82">
        <f>SUM(J352)</f>
        <v>0</v>
      </c>
      <c r="K351" s="82">
        <f>SUM(K352)</f>
        <v>0</v>
      </c>
    </row>
    <row r="352" spans="2:11" x14ac:dyDescent="0.25">
      <c r="B352" s="21" t="s">
        <v>275</v>
      </c>
      <c r="C352" s="99" t="s">
        <v>463</v>
      </c>
      <c r="D352" s="48">
        <f t="shared" ref="D352:D367" si="16">SUM(E352:G352)</f>
        <v>0</v>
      </c>
      <c r="E352" s="75"/>
      <c r="F352" s="75"/>
      <c r="G352" s="75"/>
      <c r="H352" s="48">
        <f t="shared" ref="H352:H367" si="17">SUM(I352:K352)</f>
        <v>0</v>
      </c>
      <c r="I352" s="75"/>
      <c r="J352" s="75"/>
      <c r="K352" s="75"/>
    </row>
    <row r="353" spans="1:11" x14ac:dyDescent="0.25">
      <c r="B353" s="107"/>
      <c r="C353" s="108" t="s">
        <v>464</v>
      </c>
      <c r="D353" s="82">
        <f t="shared" si="16"/>
        <v>0</v>
      </c>
      <c r="E353" s="82">
        <f>SUM(E354)</f>
        <v>0</v>
      </c>
      <c r="F353" s="82">
        <f>SUM(F354)</f>
        <v>0</v>
      </c>
      <c r="G353" s="82">
        <f>SUM(G354)</f>
        <v>0</v>
      </c>
      <c r="H353" s="82">
        <f t="shared" si="17"/>
        <v>0</v>
      </c>
      <c r="I353" s="82">
        <f>SUM(I354)</f>
        <v>0</v>
      </c>
      <c r="J353" s="82">
        <f>SUM(J354)</f>
        <v>0</v>
      </c>
      <c r="K353" s="82">
        <f>SUM(K354)</f>
        <v>0</v>
      </c>
    </row>
    <row r="354" spans="1:11" x14ac:dyDescent="0.25">
      <c r="B354" s="21" t="s">
        <v>275</v>
      </c>
      <c r="C354" s="99" t="s">
        <v>465</v>
      </c>
      <c r="D354" s="48">
        <f t="shared" si="16"/>
        <v>0</v>
      </c>
      <c r="E354" s="75"/>
      <c r="F354" s="75"/>
      <c r="G354" s="75"/>
      <c r="H354" s="48">
        <f t="shared" si="17"/>
        <v>0</v>
      </c>
      <c r="I354" s="75"/>
      <c r="J354" s="75"/>
      <c r="K354" s="75"/>
    </row>
    <row r="355" spans="1:11" x14ac:dyDescent="0.25">
      <c r="B355" s="80" t="s">
        <v>466</v>
      </c>
      <c r="C355" s="81" t="s">
        <v>467</v>
      </c>
      <c r="D355" s="82">
        <f t="shared" si="16"/>
        <v>0</v>
      </c>
      <c r="E355" s="82">
        <f>SUM(E356:E357)</f>
        <v>0</v>
      </c>
      <c r="F355" s="82">
        <f>SUM(F356:F357)</f>
        <v>0</v>
      </c>
      <c r="G355" s="82">
        <f>SUM(G356:G357)</f>
        <v>0</v>
      </c>
      <c r="H355" s="82">
        <f t="shared" si="17"/>
        <v>0</v>
      </c>
      <c r="I355" s="82">
        <f>SUM(I356:I357)</f>
        <v>0</v>
      </c>
      <c r="J355" s="82">
        <f>SUM(J356:J357)</f>
        <v>0</v>
      </c>
      <c r="K355" s="82">
        <f>SUM(K356:K357)</f>
        <v>0</v>
      </c>
    </row>
    <row r="356" spans="1:11" x14ac:dyDescent="0.25">
      <c r="B356" s="21" t="s">
        <v>468</v>
      </c>
      <c r="C356" s="94" t="s">
        <v>469</v>
      </c>
      <c r="D356" s="48">
        <f t="shared" si="16"/>
        <v>0</v>
      </c>
      <c r="E356" s="24"/>
      <c r="F356" s="24"/>
      <c r="G356" s="24"/>
      <c r="H356" s="48">
        <f t="shared" si="17"/>
        <v>0</v>
      </c>
      <c r="I356" s="75"/>
      <c r="J356" s="75"/>
      <c r="K356" s="75"/>
    </row>
    <row r="357" spans="1:11" x14ac:dyDescent="0.25">
      <c r="B357" s="21"/>
      <c r="C357" s="99" t="s">
        <v>470</v>
      </c>
      <c r="D357" s="48">
        <f t="shared" si="16"/>
        <v>0</v>
      </c>
      <c r="E357" s="24"/>
      <c r="F357" s="24"/>
      <c r="G357" s="24"/>
      <c r="H357" s="48">
        <f t="shared" si="17"/>
        <v>0</v>
      </c>
      <c r="I357" s="75"/>
      <c r="J357" s="75"/>
      <c r="K357" s="75"/>
    </row>
    <row r="358" spans="1:11" x14ac:dyDescent="0.25">
      <c r="B358" s="63" t="s">
        <v>471</v>
      </c>
      <c r="C358" s="64" t="s">
        <v>472</v>
      </c>
      <c r="D358" s="65">
        <f t="shared" si="16"/>
        <v>74610</v>
      </c>
      <c r="E358" s="65">
        <f>SUM(E359,E367,E378,E425)</f>
        <v>0</v>
      </c>
      <c r="F358" s="65">
        <f>SUM(F359,F367,F378,F425)</f>
        <v>26612</v>
      </c>
      <c r="G358" s="65">
        <f>SUM(G359,G367,G378,G425)</f>
        <v>47998</v>
      </c>
      <c r="H358" s="65">
        <f t="shared" si="17"/>
        <v>56039.5</v>
      </c>
      <c r="I358" s="65">
        <f>SUM(I359,I367,I378,I425)</f>
        <v>0</v>
      </c>
      <c r="J358" s="65">
        <f>SUM(J359,J367,J378,J425)</f>
        <v>26612</v>
      </c>
      <c r="K358" s="65">
        <f>SUM(K359,K367,K378,K425)</f>
        <v>29427.5</v>
      </c>
    </row>
    <row r="359" spans="1:11" x14ac:dyDescent="0.25">
      <c r="B359" s="17" t="s">
        <v>473</v>
      </c>
      <c r="C359" s="70" t="s">
        <v>474</v>
      </c>
      <c r="D359" s="42">
        <f t="shared" si="16"/>
        <v>0</v>
      </c>
      <c r="E359" s="42">
        <f>SUM(E360,E362)</f>
        <v>0</v>
      </c>
      <c r="F359" s="42">
        <f>SUM(F360,F362)</f>
        <v>0</v>
      </c>
      <c r="G359" s="42">
        <f>SUM(G360,G362)</f>
        <v>0</v>
      </c>
      <c r="H359" s="42">
        <f t="shared" si="17"/>
        <v>0</v>
      </c>
      <c r="I359" s="42">
        <f>SUM(I360,I362)</f>
        <v>0</v>
      </c>
      <c r="J359" s="42">
        <f>SUM(J360,J362)</f>
        <v>0</v>
      </c>
      <c r="K359" s="42">
        <f>SUM(K360,K362)</f>
        <v>0</v>
      </c>
    </row>
    <row r="360" spans="1:11" x14ac:dyDescent="0.25">
      <c r="B360" s="92" t="s">
        <v>475</v>
      </c>
      <c r="C360" s="95" t="s">
        <v>476</v>
      </c>
      <c r="D360" s="56">
        <f t="shared" si="16"/>
        <v>0</v>
      </c>
      <c r="E360" s="56">
        <f>SUM(E361)</f>
        <v>0</v>
      </c>
      <c r="F360" s="56">
        <f>SUM(F361)</f>
        <v>0</v>
      </c>
      <c r="G360" s="56">
        <f>SUM(G361)</f>
        <v>0</v>
      </c>
      <c r="H360" s="56">
        <f t="shared" si="17"/>
        <v>0</v>
      </c>
      <c r="I360" s="56">
        <f>SUM(I361)</f>
        <v>0</v>
      </c>
      <c r="J360" s="56">
        <f>SUM(J361)</f>
        <v>0</v>
      </c>
      <c r="K360" s="56">
        <f>SUM(K361)</f>
        <v>0</v>
      </c>
    </row>
    <row r="361" spans="1:11" x14ac:dyDescent="0.25">
      <c r="B361" s="21" t="s">
        <v>477</v>
      </c>
      <c r="C361" s="94" t="s">
        <v>478</v>
      </c>
      <c r="D361" s="48">
        <f t="shared" si="16"/>
        <v>0</v>
      </c>
      <c r="E361" s="24"/>
      <c r="F361" s="24"/>
      <c r="G361" s="24"/>
      <c r="H361" s="48">
        <f t="shared" si="17"/>
        <v>0</v>
      </c>
      <c r="I361" s="24"/>
      <c r="J361" s="24"/>
      <c r="K361" s="24"/>
    </row>
    <row r="362" spans="1:11" x14ac:dyDescent="0.25">
      <c r="B362" s="92" t="s">
        <v>479</v>
      </c>
      <c r="C362" s="95" t="s">
        <v>480</v>
      </c>
      <c r="D362" s="56">
        <f t="shared" si="16"/>
        <v>0</v>
      </c>
      <c r="E362" s="56">
        <f>SUM(E363:E364)</f>
        <v>0</v>
      </c>
      <c r="F362" s="56">
        <f>SUM(F363:F364)</f>
        <v>0</v>
      </c>
      <c r="G362" s="56">
        <f>SUM(G363:G364)</f>
        <v>0</v>
      </c>
      <c r="H362" s="56">
        <f t="shared" si="17"/>
        <v>0</v>
      </c>
      <c r="I362" s="56">
        <f>SUM(I363:I364)</f>
        <v>0</v>
      </c>
      <c r="J362" s="56">
        <f>SUM(J363:J364)</f>
        <v>0</v>
      </c>
      <c r="K362" s="56">
        <f>SUM(K363:K364)</f>
        <v>0</v>
      </c>
    </row>
    <row r="363" spans="1:11" x14ac:dyDescent="0.25">
      <c r="B363" s="21" t="s">
        <v>477</v>
      </c>
      <c r="C363" s="99" t="s">
        <v>481</v>
      </c>
      <c r="D363" s="48">
        <f t="shared" si="16"/>
        <v>0</v>
      </c>
      <c r="E363" s="24"/>
      <c r="F363" s="24"/>
      <c r="G363" s="24"/>
      <c r="H363" s="48">
        <f t="shared" si="17"/>
        <v>0</v>
      </c>
      <c r="I363" s="24"/>
      <c r="J363" s="24"/>
      <c r="K363" s="24"/>
    </row>
    <row r="364" spans="1:11" x14ac:dyDescent="0.25">
      <c r="A364" s="131"/>
      <c r="B364" s="21" t="s">
        <v>477</v>
      </c>
      <c r="C364" s="99" t="s">
        <v>482</v>
      </c>
      <c r="D364" s="48">
        <f t="shared" si="16"/>
        <v>0</v>
      </c>
      <c r="E364" s="24"/>
      <c r="F364" s="24"/>
      <c r="G364" s="24"/>
      <c r="H364" s="48">
        <f t="shared" si="17"/>
        <v>0</v>
      </c>
      <c r="I364" s="24"/>
      <c r="J364" s="24"/>
      <c r="K364" s="24"/>
    </row>
    <row r="365" spans="1:11" x14ac:dyDescent="0.25">
      <c r="B365" s="92" t="s">
        <v>483</v>
      </c>
      <c r="C365" s="95" t="s">
        <v>484</v>
      </c>
      <c r="D365" s="56">
        <f t="shared" si="16"/>
        <v>0</v>
      </c>
      <c r="E365" s="56">
        <f>SUM(E366)</f>
        <v>0</v>
      </c>
      <c r="F365" s="56">
        <f>SUM(F366)</f>
        <v>0</v>
      </c>
      <c r="G365" s="56">
        <f>SUM(G366)</f>
        <v>0</v>
      </c>
      <c r="H365" s="56">
        <f t="shared" si="17"/>
        <v>0</v>
      </c>
      <c r="I365" s="56">
        <f>SUM(I366)</f>
        <v>0</v>
      </c>
      <c r="J365" s="56">
        <f>SUM(J366)</f>
        <v>0</v>
      </c>
      <c r="K365" s="56">
        <f>SUM(K366)</f>
        <v>0</v>
      </c>
    </row>
    <row r="366" spans="1:11" x14ac:dyDescent="0.25">
      <c r="B366" s="21" t="s">
        <v>485</v>
      </c>
      <c r="C366" s="94" t="s">
        <v>486</v>
      </c>
      <c r="D366" s="48">
        <f t="shared" si="16"/>
        <v>0</v>
      </c>
      <c r="E366" s="24"/>
      <c r="F366" s="24"/>
      <c r="G366" s="24"/>
      <c r="H366" s="48">
        <f t="shared" si="17"/>
        <v>0</v>
      </c>
      <c r="I366" s="24"/>
      <c r="J366" s="24"/>
      <c r="K366" s="24"/>
    </row>
    <row r="367" spans="1:11" x14ac:dyDescent="0.25">
      <c r="B367" s="17"/>
      <c r="C367" s="70" t="s">
        <v>487</v>
      </c>
      <c r="D367" s="42">
        <f t="shared" si="16"/>
        <v>0</v>
      </c>
      <c r="E367" s="42">
        <f>SUM(E368,E374,E370,E372,E376)</f>
        <v>0</v>
      </c>
      <c r="F367" s="42">
        <f>SUM(F368,F374,F370,F372,F376)</f>
        <v>0</v>
      </c>
      <c r="G367" s="42">
        <f>SUM(G368,G374,G370,G372,G376)</f>
        <v>0</v>
      </c>
      <c r="H367" s="42">
        <f t="shared" si="17"/>
        <v>0</v>
      </c>
      <c r="I367" s="42">
        <f>SUM(I368,I374,I370,I372,I376)</f>
        <v>0</v>
      </c>
      <c r="J367" s="42">
        <f>SUM(J368,J374,J370,J372,J376)</f>
        <v>0</v>
      </c>
      <c r="K367" s="42">
        <f>SUM(K368,K374,K370,K372,K376)</f>
        <v>0</v>
      </c>
    </row>
    <row r="368" spans="1:11" x14ac:dyDescent="0.25">
      <c r="B368" s="80"/>
      <c r="C368" s="108" t="s">
        <v>488</v>
      </c>
      <c r="D368" s="82"/>
      <c r="E368" s="82">
        <f>SUM(E369:E369)</f>
        <v>0</v>
      </c>
      <c r="F368" s="82">
        <f>SUM(F369:F369)</f>
        <v>0</v>
      </c>
      <c r="G368" s="82">
        <f>SUM(G369:G369)</f>
        <v>0</v>
      </c>
      <c r="H368" s="82"/>
      <c r="I368" s="82">
        <f>SUM(I369:I369)</f>
        <v>0</v>
      </c>
      <c r="J368" s="82">
        <f>SUM(J369:J369)</f>
        <v>0</v>
      </c>
      <c r="K368" s="82">
        <f>SUM(K369:K369)</f>
        <v>0</v>
      </c>
    </row>
    <row r="369" spans="2:11" x14ac:dyDescent="0.25">
      <c r="B369" s="21" t="s">
        <v>489</v>
      </c>
      <c r="C369" s="99" t="s">
        <v>490</v>
      </c>
      <c r="D369" s="48">
        <f t="shared" ref="D369:D378" si="18">SUM(E369:G369)</f>
        <v>0</v>
      </c>
      <c r="E369" s="24"/>
      <c r="F369" s="24"/>
      <c r="G369" s="24"/>
      <c r="H369" s="48">
        <f t="shared" ref="H369:H378" si="19">SUM(I369:K369)</f>
        <v>0</v>
      </c>
      <c r="I369" s="24"/>
      <c r="J369" s="24"/>
      <c r="K369" s="24"/>
    </row>
    <row r="370" spans="2:11" x14ac:dyDescent="0.25">
      <c r="B370" s="17"/>
      <c r="C370" s="129" t="s">
        <v>491</v>
      </c>
      <c r="D370" s="42">
        <f t="shared" si="18"/>
        <v>0</v>
      </c>
      <c r="E370" s="130">
        <f>SUM(E371)</f>
        <v>0</v>
      </c>
      <c r="F370" s="130">
        <f>SUM(F371)</f>
        <v>0</v>
      </c>
      <c r="G370" s="130">
        <f>SUM(G371)</f>
        <v>0</v>
      </c>
      <c r="H370" s="42">
        <f t="shared" si="19"/>
        <v>0</v>
      </c>
      <c r="I370" s="130">
        <f>SUM(I371)</f>
        <v>0</v>
      </c>
      <c r="J370" s="130">
        <f>SUM(J371)</f>
        <v>0</v>
      </c>
      <c r="K370" s="130">
        <f>SUM(K371)</f>
        <v>0</v>
      </c>
    </row>
    <row r="371" spans="2:11" x14ac:dyDescent="0.25">
      <c r="B371" s="21" t="s">
        <v>492</v>
      </c>
      <c r="C371" s="99" t="s">
        <v>493</v>
      </c>
      <c r="D371" s="48">
        <f t="shared" si="18"/>
        <v>0</v>
      </c>
      <c r="E371" s="24"/>
      <c r="F371" s="24"/>
      <c r="G371" s="24"/>
      <c r="H371" s="48">
        <f t="shared" si="19"/>
        <v>0</v>
      </c>
      <c r="I371" s="24"/>
      <c r="J371" s="24"/>
      <c r="K371" s="24"/>
    </row>
    <row r="372" spans="2:11" x14ac:dyDescent="0.25">
      <c r="B372" s="132"/>
      <c r="C372" s="133" t="s">
        <v>494</v>
      </c>
      <c r="D372" s="134">
        <f t="shared" si="18"/>
        <v>0</v>
      </c>
      <c r="E372" s="135">
        <f>SUM(E373)</f>
        <v>0</v>
      </c>
      <c r="F372" s="135">
        <f>SUM(F373)</f>
        <v>0</v>
      </c>
      <c r="G372" s="135">
        <f>SUM(G373)</f>
        <v>0</v>
      </c>
      <c r="H372" s="134">
        <f t="shared" si="19"/>
        <v>0</v>
      </c>
      <c r="I372" s="135">
        <f>SUM(I373)</f>
        <v>0</v>
      </c>
      <c r="J372" s="135">
        <f>SUM(J373)</f>
        <v>0</v>
      </c>
      <c r="K372" s="135">
        <f>SUM(K373)</f>
        <v>0</v>
      </c>
    </row>
    <row r="373" spans="2:11" x14ac:dyDescent="0.25">
      <c r="B373" s="21" t="s">
        <v>435</v>
      </c>
      <c r="C373" s="99" t="s">
        <v>495</v>
      </c>
      <c r="D373" s="48">
        <f t="shared" si="18"/>
        <v>0</v>
      </c>
      <c r="E373" s="24"/>
      <c r="F373" s="24"/>
      <c r="G373" s="24"/>
      <c r="H373" s="48">
        <f t="shared" si="19"/>
        <v>0</v>
      </c>
      <c r="I373" s="24"/>
      <c r="J373" s="24"/>
      <c r="K373" s="24"/>
    </row>
    <row r="374" spans="2:11" x14ac:dyDescent="0.25">
      <c r="B374" s="80"/>
      <c r="C374" s="108" t="s">
        <v>496</v>
      </c>
      <c r="D374" s="82">
        <f t="shared" si="18"/>
        <v>0</v>
      </c>
      <c r="E374" s="82">
        <f>SUM(E375:E375)</f>
        <v>0</v>
      </c>
      <c r="F374" s="82">
        <f>SUM(F375:F375)</f>
        <v>0</v>
      </c>
      <c r="G374" s="82">
        <f>SUM(G375:G375)</f>
        <v>0</v>
      </c>
      <c r="H374" s="82">
        <f t="shared" si="19"/>
        <v>0</v>
      </c>
      <c r="I374" s="82">
        <f>SUM(I375:I375)</f>
        <v>0</v>
      </c>
      <c r="J374" s="82">
        <f>SUM(J375:J375)</f>
        <v>0</v>
      </c>
      <c r="K374" s="82">
        <f>SUM(K375:K375)</f>
        <v>0</v>
      </c>
    </row>
    <row r="375" spans="2:11" x14ac:dyDescent="0.25">
      <c r="B375" s="21" t="s">
        <v>497</v>
      </c>
      <c r="C375" s="99" t="s">
        <v>498</v>
      </c>
      <c r="D375" s="48">
        <f t="shared" si="18"/>
        <v>0</v>
      </c>
      <c r="E375" s="24"/>
      <c r="F375" s="24"/>
      <c r="G375" s="24"/>
      <c r="H375" s="48">
        <f t="shared" si="19"/>
        <v>0</v>
      </c>
      <c r="I375" s="24"/>
      <c r="J375" s="24"/>
      <c r="K375" s="24"/>
    </row>
    <row r="376" spans="2:11" x14ac:dyDescent="0.25">
      <c r="B376" s="136"/>
      <c r="C376" s="133" t="s">
        <v>499</v>
      </c>
      <c r="D376" s="134">
        <f t="shared" si="18"/>
        <v>0</v>
      </c>
      <c r="E376" s="135">
        <f>SUM(E377)</f>
        <v>0</v>
      </c>
      <c r="F376" s="135">
        <f>SUM(F377)</f>
        <v>0</v>
      </c>
      <c r="G376" s="135">
        <f>SUM(G377)</f>
        <v>0</v>
      </c>
      <c r="H376" s="134">
        <f t="shared" si="19"/>
        <v>0</v>
      </c>
      <c r="I376" s="135">
        <f>SUM(I377)</f>
        <v>0</v>
      </c>
      <c r="J376" s="135">
        <f>SUM(J377)</f>
        <v>0</v>
      </c>
      <c r="K376" s="135">
        <f>SUM(K377)</f>
        <v>0</v>
      </c>
    </row>
    <row r="377" spans="2:11" x14ac:dyDescent="0.25">
      <c r="B377" s="21" t="s">
        <v>500</v>
      </c>
      <c r="C377" s="99" t="s">
        <v>501</v>
      </c>
      <c r="D377" s="48">
        <f t="shared" si="18"/>
        <v>0</v>
      </c>
      <c r="E377" s="24"/>
      <c r="F377" s="24">
        <v>0</v>
      </c>
      <c r="G377" s="24">
        <v>0</v>
      </c>
      <c r="H377" s="48">
        <f t="shared" si="19"/>
        <v>0</v>
      </c>
      <c r="I377" s="24"/>
      <c r="J377" s="24">
        <v>0</v>
      </c>
      <c r="K377" s="24">
        <v>0</v>
      </c>
    </row>
    <row r="378" spans="2:11" x14ac:dyDescent="0.25">
      <c r="B378" s="17" t="s">
        <v>502</v>
      </c>
      <c r="C378" s="137" t="s">
        <v>503</v>
      </c>
      <c r="D378" s="42">
        <f t="shared" si="18"/>
        <v>74610</v>
      </c>
      <c r="E378" s="42">
        <f>SUM(E379,E381,E385,E398,E401,E413,E418)</f>
        <v>0</v>
      </c>
      <c r="F378" s="42">
        <f>SUM(F379,F381,F385,F398,F401,F413,F418)</f>
        <v>26612</v>
      </c>
      <c r="G378" s="42">
        <f>SUM(G379,G381,G385,G398,G401,G413,G418)</f>
        <v>47998</v>
      </c>
      <c r="H378" s="42">
        <f t="shared" si="19"/>
        <v>56039.5</v>
      </c>
      <c r="I378" s="42">
        <f>SUM(I379,I381,I385,I398,I401,I413,I418)</f>
        <v>0</v>
      </c>
      <c r="J378" s="42">
        <f>SUM(J379,J381,J385,J398,J401,J413,J418)</f>
        <v>26612</v>
      </c>
      <c r="K378" s="42">
        <f>SUM(K379,K381,K385,K398,K401,K413,K418)</f>
        <v>29427.5</v>
      </c>
    </row>
    <row r="379" spans="2:11" x14ac:dyDescent="0.25">
      <c r="B379" s="80"/>
      <c r="C379" s="81" t="s">
        <v>504</v>
      </c>
      <c r="D379" s="82"/>
      <c r="E379" s="127">
        <f>SUM(E380)</f>
        <v>0</v>
      </c>
      <c r="F379" s="127">
        <f>SUM(F380)</f>
        <v>0</v>
      </c>
      <c r="G379" s="127">
        <f>SUM(G380)</f>
        <v>0</v>
      </c>
      <c r="H379" s="82"/>
      <c r="I379" s="127">
        <f>SUM(I380)</f>
        <v>0</v>
      </c>
      <c r="J379" s="127">
        <f>SUM(J380)</f>
        <v>0</v>
      </c>
      <c r="K379" s="127">
        <f>SUM(K380)</f>
        <v>0</v>
      </c>
    </row>
    <row r="380" spans="2:11" x14ac:dyDescent="0.25">
      <c r="B380" s="52" t="s">
        <v>505</v>
      </c>
      <c r="C380" s="94" t="s">
        <v>506</v>
      </c>
      <c r="D380" s="48">
        <f t="shared" ref="D380:D581" si="20">SUM(E380:G380)</f>
        <v>0</v>
      </c>
      <c r="E380" s="24"/>
      <c r="F380" s="24"/>
      <c r="G380" s="24"/>
      <c r="H380" s="48">
        <f t="shared" ref="H380:H581" si="21">SUM(I380:K380)</f>
        <v>0</v>
      </c>
      <c r="I380" s="24"/>
      <c r="J380" s="24"/>
      <c r="K380" s="24"/>
    </row>
    <row r="381" spans="2:11" x14ac:dyDescent="0.25">
      <c r="B381" s="92"/>
      <c r="C381" s="95" t="s">
        <v>507</v>
      </c>
      <c r="D381" s="56">
        <f t="shared" si="20"/>
        <v>27510</v>
      </c>
      <c r="E381" s="56">
        <f>SUM(E382:E383)</f>
        <v>0</v>
      </c>
      <c r="F381" s="56">
        <f>SUM(F382:F383)</f>
        <v>26612</v>
      </c>
      <c r="G381" s="56">
        <f>SUM(G382:G383)</f>
        <v>898</v>
      </c>
      <c r="H381" s="56">
        <f t="shared" si="21"/>
        <v>27410</v>
      </c>
      <c r="I381" s="56">
        <f>SUM(I382:I383)</f>
        <v>0</v>
      </c>
      <c r="J381" s="56">
        <f>SUM(J382:J383)</f>
        <v>26612</v>
      </c>
      <c r="K381" s="56">
        <f>SUM(K382:K383)</f>
        <v>798</v>
      </c>
    </row>
    <row r="382" spans="2:11" x14ac:dyDescent="0.25">
      <c r="B382" s="21" t="s">
        <v>419</v>
      </c>
      <c r="C382" s="94" t="s">
        <v>508</v>
      </c>
      <c r="D382" s="48">
        <f t="shared" si="20"/>
        <v>100</v>
      </c>
      <c r="E382" s="75">
        <v>0</v>
      </c>
      <c r="F382" s="75"/>
      <c r="G382" s="75">
        <v>100</v>
      </c>
      <c r="H382" s="48">
        <f t="shared" si="21"/>
        <v>0</v>
      </c>
      <c r="I382" s="75"/>
      <c r="J382" s="75"/>
      <c r="K382" s="75">
        <v>0</v>
      </c>
    </row>
    <row r="383" spans="2:11" x14ac:dyDescent="0.25">
      <c r="B383" s="138" t="s">
        <v>509</v>
      </c>
      <c r="C383" s="94" t="s">
        <v>510</v>
      </c>
      <c r="D383" s="48">
        <f t="shared" si="20"/>
        <v>27410</v>
      </c>
      <c r="E383" s="75">
        <v>0</v>
      </c>
      <c r="F383" s="75">
        <f>27410-798</f>
        <v>26612</v>
      </c>
      <c r="G383" s="75">
        <v>798</v>
      </c>
      <c r="H383" s="48">
        <f t="shared" si="21"/>
        <v>27410</v>
      </c>
      <c r="I383" s="75"/>
      <c r="J383" s="75">
        <v>26612</v>
      </c>
      <c r="K383" s="75">
        <v>798</v>
      </c>
    </row>
    <row r="384" spans="2:11" x14ac:dyDescent="0.25">
      <c r="B384" s="21" t="s">
        <v>511</v>
      </c>
      <c r="C384" s="94" t="s">
        <v>512</v>
      </c>
      <c r="D384" s="48">
        <f t="shared" si="20"/>
        <v>0</v>
      </c>
      <c r="E384" s="75"/>
      <c r="F384" s="75"/>
      <c r="G384" s="75"/>
      <c r="H384" s="48">
        <f t="shared" si="21"/>
        <v>0</v>
      </c>
      <c r="I384" s="75"/>
      <c r="J384" s="75"/>
      <c r="K384" s="75"/>
    </row>
    <row r="385" spans="2:11" x14ac:dyDescent="0.25">
      <c r="B385" s="92" t="s">
        <v>475</v>
      </c>
      <c r="C385" s="95" t="s">
        <v>513</v>
      </c>
      <c r="D385" s="56">
        <f t="shared" si="20"/>
        <v>33084</v>
      </c>
      <c r="E385" s="56">
        <f>SUM(E386:E397)</f>
        <v>0</v>
      </c>
      <c r="F385" s="56">
        <f>SUM(F386:F397)</f>
        <v>0</v>
      </c>
      <c r="G385" s="56">
        <f>SUM(G386:G397)</f>
        <v>33084</v>
      </c>
      <c r="H385" s="56">
        <f t="shared" si="21"/>
        <v>15063.5</v>
      </c>
      <c r="I385" s="56">
        <f>SUM(I386:I397)</f>
        <v>0</v>
      </c>
      <c r="J385" s="56">
        <f>SUM(J386:J397)</f>
        <v>0</v>
      </c>
      <c r="K385" s="56">
        <f>SUM(K386:K397)</f>
        <v>15063.5</v>
      </c>
    </row>
    <row r="386" spans="2:11" x14ac:dyDescent="0.25">
      <c r="B386" s="21" t="s">
        <v>514</v>
      </c>
      <c r="C386" s="94" t="s">
        <v>515</v>
      </c>
      <c r="D386" s="48">
        <f t="shared" si="20"/>
        <v>0</v>
      </c>
      <c r="E386" s="75"/>
      <c r="F386" s="75"/>
      <c r="G386" s="75"/>
      <c r="H386" s="48">
        <f t="shared" si="21"/>
        <v>0</v>
      </c>
      <c r="I386" s="75"/>
      <c r="J386" s="75"/>
      <c r="K386" s="75"/>
    </row>
    <row r="387" spans="2:11" x14ac:dyDescent="0.25">
      <c r="B387" s="21" t="s">
        <v>516</v>
      </c>
      <c r="C387" s="94" t="s">
        <v>517</v>
      </c>
      <c r="D387" s="48">
        <f t="shared" si="20"/>
        <v>0</v>
      </c>
      <c r="E387" s="75"/>
      <c r="F387" s="75"/>
      <c r="G387" s="75"/>
      <c r="H387" s="48">
        <f t="shared" si="21"/>
        <v>0</v>
      </c>
      <c r="I387" s="75"/>
      <c r="J387" s="75"/>
      <c r="K387" s="75"/>
    </row>
    <row r="388" spans="2:11" x14ac:dyDescent="0.25">
      <c r="B388" s="21" t="s">
        <v>518</v>
      </c>
      <c r="C388" s="94" t="s">
        <v>519</v>
      </c>
      <c r="D388" s="48">
        <f t="shared" si="20"/>
        <v>0</v>
      </c>
      <c r="E388" s="75"/>
      <c r="F388" s="75"/>
      <c r="G388" s="75"/>
      <c r="H388" s="48">
        <f t="shared" si="21"/>
        <v>0</v>
      </c>
      <c r="I388" s="75"/>
      <c r="J388" s="75"/>
      <c r="K388" s="75"/>
    </row>
    <row r="389" spans="2:11" x14ac:dyDescent="0.25">
      <c r="B389" s="21" t="s">
        <v>419</v>
      </c>
      <c r="C389" s="94" t="s">
        <v>520</v>
      </c>
      <c r="D389" s="48">
        <f t="shared" si="20"/>
        <v>0</v>
      </c>
      <c r="E389" s="75"/>
      <c r="F389" s="75"/>
      <c r="G389" s="75"/>
      <c r="H389" s="48">
        <f t="shared" si="21"/>
        <v>0</v>
      </c>
      <c r="I389" s="75"/>
      <c r="J389" s="75"/>
      <c r="K389" s="75"/>
    </row>
    <row r="390" spans="2:11" x14ac:dyDescent="0.25">
      <c r="B390" s="139" t="s">
        <v>521</v>
      </c>
      <c r="C390" s="94" t="s">
        <v>520</v>
      </c>
      <c r="D390" s="48">
        <f t="shared" si="20"/>
        <v>0</v>
      </c>
      <c r="E390" s="75"/>
      <c r="F390" s="75"/>
      <c r="G390" s="75"/>
      <c r="H390" s="48">
        <f t="shared" si="21"/>
        <v>0</v>
      </c>
      <c r="I390" s="75"/>
      <c r="J390" s="75"/>
      <c r="K390" s="75"/>
    </row>
    <row r="391" spans="2:11" x14ac:dyDescent="0.25">
      <c r="B391" s="139" t="s">
        <v>522</v>
      </c>
      <c r="C391" s="94" t="s">
        <v>520</v>
      </c>
      <c r="D391" s="48">
        <f t="shared" si="20"/>
        <v>0</v>
      </c>
      <c r="E391" s="75"/>
      <c r="F391" s="75"/>
      <c r="G391" s="75"/>
      <c r="H391" s="48">
        <f t="shared" si="21"/>
        <v>0</v>
      </c>
      <c r="I391" s="75"/>
      <c r="J391" s="75"/>
      <c r="K391" s="75"/>
    </row>
    <row r="392" spans="2:11" x14ac:dyDescent="0.25">
      <c r="B392" s="140" t="s">
        <v>523</v>
      </c>
      <c r="C392" s="94" t="s">
        <v>520</v>
      </c>
      <c r="D392" s="48">
        <f t="shared" si="20"/>
        <v>0</v>
      </c>
      <c r="E392" s="75"/>
      <c r="F392" s="75"/>
      <c r="G392" s="75"/>
      <c r="H392" s="48">
        <f t="shared" si="21"/>
        <v>0</v>
      </c>
      <c r="I392" s="75"/>
      <c r="J392" s="75"/>
      <c r="K392" s="75"/>
    </row>
    <row r="393" spans="2:11" x14ac:dyDescent="0.25">
      <c r="B393" s="140" t="s">
        <v>524</v>
      </c>
      <c r="C393" s="94" t="s">
        <v>520</v>
      </c>
      <c r="D393" s="48">
        <f t="shared" si="20"/>
        <v>0</v>
      </c>
      <c r="E393" s="75"/>
      <c r="F393" s="75"/>
      <c r="G393" s="75"/>
      <c r="H393" s="48">
        <f t="shared" si="21"/>
        <v>0</v>
      </c>
      <c r="I393" s="75"/>
      <c r="J393" s="75"/>
      <c r="K393" s="75"/>
    </row>
    <row r="394" spans="2:11" x14ac:dyDescent="0.25">
      <c r="B394" s="138" t="s">
        <v>525</v>
      </c>
      <c r="C394" s="94" t="s">
        <v>520</v>
      </c>
      <c r="D394" s="48">
        <f t="shared" si="20"/>
        <v>0</v>
      </c>
      <c r="E394" s="75"/>
      <c r="F394" s="75"/>
      <c r="G394" s="75"/>
      <c r="H394" s="48">
        <f t="shared" si="21"/>
        <v>0</v>
      </c>
      <c r="I394" s="75"/>
      <c r="J394" s="75"/>
      <c r="K394" s="75"/>
    </row>
    <row r="395" spans="2:11" ht="25.5" x14ac:dyDescent="0.25">
      <c r="B395" s="138" t="s">
        <v>526</v>
      </c>
      <c r="C395" s="94" t="s">
        <v>520</v>
      </c>
      <c r="D395" s="48">
        <f t="shared" si="20"/>
        <v>0</v>
      </c>
      <c r="E395" s="75"/>
      <c r="F395" s="75"/>
      <c r="G395" s="75"/>
      <c r="H395" s="48">
        <f t="shared" si="21"/>
        <v>0</v>
      </c>
      <c r="I395" s="75"/>
      <c r="J395" s="75"/>
      <c r="K395" s="75"/>
    </row>
    <row r="396" spans="2:11" x14ac:dyDescent="0.25">
      <c r="B396" s="21" t="s">
        <v>527</v>
      </c>
      <c r="C396" s="94" t="s">
        <v>520</v>
      </c>
      <c r="D396" s="48">
        <f t="shared" si="20"/>
        <v>0</v>
      </c>
      <c r="E396" s="75"/>
      <c r="F396" s="75"/>
      <c r="G396" s="75"/>
      <c r="H396" s="48">
        <f t="shared" si="21"/>
        <v>0</v>
      </c>
      <c r="I396" s="75"/>
      <c r="J396" s="75"/>
      <c r="K396" s="75"/>
    </row>
    <row r="397" spans="2:11" x14ac:dyDescent="0.25">
      <c r="B397" s="21" t="s">
        <v>528</v>
      </c>
      <c r="C397" s="94" t="s">
        <v>529</v>
      </c>
      <c r="D397" s="48">
        <f t="shared" si="20"/>
        <v>33084</v>
      </c>
      <c r="E397" s="75">
        <v>0</v>
      </c>
      <c r="F397" s="75"/>
      <c r="G397" s="75">
        <v>33084</v>
      </c>
      <c r="H397" s="48">
        <f t="shared" si="21"/>
        <v>15063.5</v>
      </c>
      <c r="I397" s="75"/>
      <c r="J397" s="75"/>
      <c r="K397" s="75">
        <v>15063.5</v>
      </c>
    </row>
    <row r="398" spans="2:11" x14ac:dyDescent="0.25">
      <c r="B398" s="139"/>
      <c r="C398" s="95" t="s">
        <v>530</v>
      </c>
      <c r="D398" s="56">
        <f t="shared" si="20"/>
        <v>0</v>
      </c>
      <c r="E398" s="56">
        <f>SUM(E399:E400)</f>
        <v>0</v>
      </c>
      <c r="F398" s="56">
        <f>SUM(F399:F400)</f>
        <v>0</v>
      </c>
      <c r="G398" s="56">
        <f>SUM(G399:G400)</f>
        <v>0</v>
      </c>
      <c r="H398" s="56">
        <f t="shared" si="21"/>
        <v>0</v>
      </c>
      <c r="I398" s="56">
        <f>SUM(I399:I400)</f>
        <v>0</v>
      </c>
      <c r="J398" s="56">
        <f>SUM(J399:J400)</f>
        <v>0</v>
      </c>
      <c r="K398" s="56">
        <f>SUM(K399:K400)</f>
        <v>0</v>
      </c>
    </row>
    <row r="399" spans="2:11" x14ac:dyDescent="0.25">
      <c r="B399" s="21" t="s">
        <v>531</v>
      </c>
      <c r="C399" s="94" t="s">
        <v>532</v>
      </c>
      <c r="D399" s="48">
        <f t="shared" si="20"/>
        <v>0</v>
      </c>
      <c r="E399" s="75"/>
      <c r="F399" s="75"/>
      <c r="G399" s="75"/>
      <c r="H399" s="48">
        <f t="shared" si="21"/>
        <v>0</v>
      </c>
      <c r="I399" s="75"/>
      <c r="J399" s="75"/>
      <c r="K399" s="75"/>
    </row>
    <row r="400" spans="2:11" x14ac:dyDescent="0.25">
      <c r="B400" s="21" t="s">
        <v>275</v>
      </c>
      <c r="C400" s="94" t="s">
        <v>533</v>
      </c>
      <c r="D400" s="48">
        <f t="shared" si="20"/>
        <v>0</v>
      </c>
      <c r="E400" s="75"/>
      <c r="F400" s="75"/>
      <c r="G400" s="75"/>
      <c r="H400" s="48">
        <f t="shared" si="21"/>
        <v>0</v>
      </c>
      <c r="I400" s="75"/>
      <c r="J400" s="75"/>
      <c r="K400" s="75"/>
    </row>
    <row r="401" spans="2:11" x14ac:dyDescent="0.25">
      <c r="B401" s="92"/>
      <c r="C401" s="95" t="s">
        <v>534</v>
      </c>
      <c r="D401" s="56">
        <f t="shared" si="20"/>
        <v>0</v>
      </c>
      <c r="E401" s="56">
        <f>SUM(E402:E412)</f>
        <v>0</v>
      </c>
      <c r="F401" s="56">
        <f>SUM(F402:F412)</f>
        <v>0</v>
      </c>
      <c r="G401" s="56">
        <f>SUM(G402:G412)</f>
        <v>0</v>
      </c>
      <c r="H401" s="56">
        <f t="shared" si="21"/>
        <v>0</v>
      </c>
      <c r="I401" s="56">
        <f>SUM(I402:I412)</f>
        <v>0</v>
      </c>
      <c r="J401" s="56">
        <f>SUM(J402:J412)</f>
        <v>0</v>
      </c>
      <c r="K401" s="56">
        <f>SUM(K402:K412)</f>
        <v>0</v>
      </c>
    </row>
    <row r="402" spans="2:11" x14ac:dyDescent="0.25">
      <c r="B402" s="21" t="s">
        <v>514</v>
      </c>
      <c r="C402" s="99" t="s">
        <v>535</v>
      </c>
      <c r="D402" s="48">
        <f t="shared" si="20"/>
        <v>0</v>
      </c>
      <c r="E402" s="75"/>
      <c r="F402" s="75"/>
      <c r="G402" s="75"/>
      <c r="H402" s="48">
        <f t="shared" si="21"/>
        <v>0</v>
      </c>
      <c r="I402" s="75"/>
      <c r="J402" s="75"/>
      <c r="K402" s="75"/>
    </row>
    <row r="403" spans="2:11" x14ac:dyDescent="0.25">
      <c r="B403" s="21" t="s">
        <v>516</v>
      </c>
      <c r="C403" s="99" t="s">
        <v>536</v>
      </c>
      <c r="D403" s="48">
        <f t="shared" si="20"/>
        <v>0</v>
      </c>
      <c r="E403" s="75"/>
      <c r="F403" s="75"/>
      <c r="G403" s="75"/>
      <c r="H403" s="48">
        <f t="shared" si="21"/>
        <v>0</v>
      </c>
      <c r="I403" s="75"/>
      <c r="J403" s="75"/>
      <c r="K403" s="75"/>
    </row>
    <row r="404" spans="2:11" x14ac:dyDescent="0.25">
      <c r="B404" s="21" t="s">
        <v>518</v>
      </c>
      <c r="C404" s="99" t="s">
        <v>537</v>
      </c>
      <c r="D404" s="48">
        <f t="shared" si="20"/>
        <v>0</v>
      </c>
      <c r="E404" s="75"/>
      <c r="F404" s="75"/>
      <c r="G404" s="75"/>
      <c r="H404" s="48">
        <f t="shared" si="21"/>
        <v>0</v>
      </c>
      <c r="I404" s="75"/>
      <c r="J404" s="75"/>
      <c r="K404" s="75"/>
    </row>
    <row r="405" spans="2:11" x14ac:dyDescent="0.25">
      <c r="B405" s="21" t="s">
        <v>419</v>
      </c>
      <c r="C405" s="99" t="s">
        <v>538</v>
      </c>
      <c r="D405" s="48">
        <f t="shared" si="20"/>
        <v>0</v>
      </c>
      <c r="E405" s="75"/>
      <c r="F405" s="75"/>
      <c r="G405" s="75"/>
      <c r="H405" s="48">
        <f t="shared" si="21"/>
        <v>0</v>
      </c>
      <c r="I405" s="75"/>
      <c r="J405" s="75"/>
      <c r="K405" s="75"/>
    </row>
    <row r="406" spans="2:11" x14ac:dyDescent="0.25">
      <c r="B406" s="21" t="s">
        <v>419</v>
      </c>
      <c r="C406" s="99" t="s">
        <v>539</v>
      </c>
      <c r="D406" s="48">
        <f t="shared" si="20"/>
        <v>0</v>
      </c>
      <c r="E406" s="75"/>
      <c r="F406" s="75"/>
      <c r="G406" s="75"/>
      <c r="H406" s="48">
        <f t="shared" si="21"/>
        <v>0</v>
      </c>
      <c r="I406" s="75"/>
      <c r="J406" s="75"/>
      <c r="K406" s="75"/>
    </row>
    <row r="407" spans="2:11" x14ac:dyDescent="0.25">
      <c r="B407" s="21" t="s">
        <v>540</v>
      </c>
      <c r="C407" s="99" t="s">
        <v>541</v>
      </c>
      <c r="D407" s="48">
        <f t="shared" si="20"/>
        <v>0</v>
      </c>
      <c r="E407" s="75"/>
      <c r="F407" s="75"/>
      <c r="G407" s="75"/>
      <c r="H407" s="48">
        <f t="shared" si="21"/>
        <v>0</v>
      </c>
      <c r="I407" s="75"/>
      <c r="J407" s="75"/>
      <c r="K407" s="75"/>
    </row>
    <row r="408" spans="2:11" x14ac:dyDescent="0.25">
      <c r="B408" s="21" t="s">
        <v>542</v>
      </c>
      <c r="C408" s="99" t="s">
        <v>543</v>
      </c>
      <c r="D408" s="48">
        <f t="shared" si="20"/>
        <v>0</v>
      </c>
      <c r="E408" s="75"/>
      <c r="F408" s="75"/>
      <c r="G408" s="75"/>
      <c r="H408" s="48">
        <f t="shared" si="21"/>
        <v>0</v>
      </c>
      <c r="I408" s="75"/>
      <c r="J408" s="75"/>
      <c r="K408" s="75"/>
    </row>
    <row r="409" spans="2:11" x14ac:dyDescent="0.25">
      <c r="B409" s="21" t="s">
        <v>528</v>
      </c>
      <c r="C409" s="99" t="s">
        <v>538</v>
      </c>
      <c r="D409" s="48">
        <f t="shared" si="20"/>
        <v>0</v>
      </c>
      <c r="E409" s="75"/>
      <c r="F409" s="75"/>
      <c r="G409" s="75"/>
      <c r="H409" s="48">
        <f t="shared" si="21"/>
        <v>0</v>
      </c>
      <c r="I409" s="75"/>
      <c r="J409" s="75"/>
      <c r="K409" s="75"/>
    </row>
    <row r="410" spans="2:11" x14ac:dyDescent="0.25">
      <c r="B410" s="21" t="s">
        <v>544</v>
      </c>
      <c r="C410" s="99" t="s">
        <v>541</v>
      </c>
      <c r="D410" s="48">
        <f t="shared" si="20"/>
        <v>0</v>
      </c>
      <c r="E410" s="75"/>
      <c r="F410" s="75"/>
      <c r="G410" s="75"/>
      <c r="H410" s="48">
        <f t="shared" si="21"/>
        <v>0</v>
      </c>
      <c r="I410" s="75"/>
      <c r="J410" s="75"/>
      <c r="K410" s="75"/>
    </row>
    <row r="411" spans="2:11" x14ac:dyDescent="0.25">
      <c r="B411" s="21" t="s">
        <v>545</v>
      </c>
      <c r="C411" s="99" t="s">
        <v>541</v>
      </c>
      <c r="D411" s="48">
        <f t="shared" si="20"/>
        <v>0</v>
      </c>
      <c r="E411" s="75"/>
      <c r="F411" s="75"/>
      <c r="G411" s="75"/>
      <c r="H411" s="48">
        <f t="shared" si="21"/>
        <v>0</v>
      </c>
      <c r="I411" s="75"/>
      <c r="J411" s="75"/>
      <c r="K411" s="75"/>
    </row>
    <row r="412" spans="2:11" x14ac:dyDescent="0.25">
      <c r="B412" s="21" t="s">
        <v>546</v>
      </c>
      <c r="C412" s="99" t="s">
        <v>547</v>
      </c>
      <c r="D412" s="48">
        <f t="shared" si="20"/>
        <v>0</v>
      </c>
      <c r="E412" s="75"/>
      <c r="F412" s="75"/>
      <c r="G412" s="75"/>
      <c r="H412" s="48">
        <f t="shared" si="21"/>
        <v>0</v>
      </c>
      <c r="I412" s="75"/>
      <c r="J412" s="75"/>
      <c r="K412" s="75"/>
    </row>
    <row r="413" spans="2:11" x14ac:dyDescent="0.25">
      <c r="B413" s="139"/>
      <c r="C413" s="95" t="s">
        <v>548</v>
      </c>
      <c r="D413" s="56">
        <f t="shared" si="20"/>
        <v>0</v>
      </c>
      <c r="E413" s="56">
        <f>SUM(E414:E417)</f>
        <v>0</v>
      </c>
      <c r="F413" s="56">
        <f>SUM(F414:F417)</f>
        <v>0</v>
      </c>
      <c r="G413" s="56">
        <f>SUM(G414:G417)</f>
        <v>0</v>
      </c>
      <c r="H413" s="56">
        <f t="shared" si="21"/>
        <v>0</v>
      </c>
      <c r="I413" s="56">
        <f>SUM(I414:I417)</f>
        <v>0</v>
      </c>
      <c r="J413" s="56">
        <f>SUM(J414:J417)</f>
        <v>0</v>
      </c>
      <c r="K413" s="56">
        <f>SUM(K414:K417)</f>
        <v>0</v>
      </c>
    </row>
    <row r="414" spans="2:11" x14ac:dyDescent="0.25">
      <c r="B414" s="21" t="s">
        <v>549</v>
      </c>
      <c r="C414" s="99" t="s">
        <v>550</v>
      </c>
      <c r="D414" s="48">
        <f t="shared" si="20"/>
        <v>0</v>
      </c>
      <c r="E414" s="75"/>
      <c r="F414" s="75"/>
      <c r="G414" s="75"/>
      <c r="H414" s="48">
        <f t="shared" si="21"/>
        <v>0</v>
      </c>
      <c r="I414" s="75"/>
      <c r="J414" s="75"/>
      <c r="K414" s="75"/>
    </row>
    <row r="415" spans="2:11" x14ac:dyDescent="0.25">
      <c r="B415" s="21" t="s">
        <v>551</v>
      </c>
      <c r="C415" s="99" t="s">
        <v>552</v>
      </c>
      <c r="D415" s="48">
        <f t="shared" si="20"/>
        <v>0</v>
      </c>
      <c r="E415" s="75"/>
      <c r="F415" s="75"/>
      <c r="G415" s="75"/>
      <c r="H415" s="48">
        <f t="shared" si="21"/>
        <v>0</v>
      </c>
      <c r="I415" s="75"/>
      <c r="J415" s="75"/>
      <c r="K415" s="75"/>
    </row>
    <row r="416" spans="2:11" x14ac:dyDescent="0.25">
      <c r="B416" s="21" t="s">
        <v>553</v>
      </c>
      <c r="C416" s="99" t="s">
        <v>552</v>
      </c>
      <c r="D416" s="48">
        <f t="shared" si="20"/>
        <v>0</v>
      </c>
      <c r="E416" s="75"/>
      <c r="F416" s="75"/>
      <c r="G416" s="75"/>
      <c r="H416" s="48">
        <f t="shared" si="21"/>
        <v>0</v>
      </c>
      <c r="I416" s="75"/>
      <c r="J416" s="75"/>
      <c r="K416" s="75"/>
    </row>
    <row r="417" spans="2:11" x14ac:dyDescent="0.25">
      <c r="B417" s="21" t="s">
        <v>554</v>
      </c>
      <c r="C417" s="99" t="s">
        <v>552</v>
      </c>
      <c r="D417" s="48">
        <f t="shared" si="20"/>
        <v>0</v>
      </c>
      <c r="E417" s="75"/>
      <c r="F417" s="75"/>
      <c r="G417" s="75">
        <v>0</v>
      </c>
      <c r="H417" s="48">
        <f t="shared" si="21"/>
        <v>0</v>
      </c>
      <c r="I417" s="75"/>
      <c r="J417" s="75"/>
      <c r="K417" s="75">
        <v>0</v>
      </c>
    </row>
    <row r="418" spans="2:11" x14ac:dyDescent="0.25">
      <c r="B418" s="92" t="s">
        <v>333</v>
      </c>
      <c r="C418" s="95" t="s">
        <v>555</v>
      </c>
      <c r="D418" s="56">
        <f t="shared" si="20"/>
        <v>14016</v>
      </c>
      <c r="E418" s="56">
        <f>SUM(E419:E424)</f>
        <v>0</v>
      </c>
      <c r="F418" s="56">
        <f>SUM(F419:F424)</f>
        <v>0</v>
      </c>
      <c r="G418" s="56">
        <f>SUM(G419:G424)</f>
        <v>14016</v>
      </c>
      <c r="H418" s="56">
        <f t="shared" si="21"/>
        <v>13566</v>
      </c>
      <c r="I418" s="56">
        <f>SUM(I419:I424)</f>
        <v>0</v>
      </c>
      <c r="J418" s="56">
        <f>SUM(J419:J424)</f>
        <v>0</v>
      </c>
      <c r="K418" s="56">
        <f>SUM(K419:K424)</f>
        <v>13566</v>
      </c>
    </row>
    <row r="419" spans="2:11" x14ac:dyDescent="0.25">
      <c r="B419" s="21" t="s">
        <v>514</v>
      </c>
      <c r="C419" s="94" t="s">
        <v>556</v>
      </c>
      <c r="D419" s="48">
        <f t="shared" si="20"/>
        <v>0</v>
      </c>
      <c r="E419" s="75"/>
      <c r="F419" s="75"/>
      <c r="G419" s="75"/>
      <c r="H419" s="48">
        <f t="shared" si="21"/>
        <v>0</v>
      </c>
      <c r="I419" s="75"/>
      <c r="J419" s="75"/>
      <c r="K419" s="75"/>
    </row>
    <row r="420" spans="2:11" x14ac:dyDescent="0.25">
      <c r="B420" s="21" t="s">
        <v>557</v>
      </c>
      <c r="C420" s="94" t="s">
        <v>558</v>
      </c>
      <c r="D420" s="48">
        <f t="shared" si="20"/>
        <v>0</v>
      </c>
      <c r="E420" s="75"/>
      <c r="F420" s="75"/>
      <c r="G420" s="75">
        <v>0</v>
      </c>
      <c r="H420" s="48">
        <f t="shared" si="21"/>
        <v>0</v>
      </c>
      <c r="I420" s="75"/>
      <c r="J420" s="75"/>
      <c r="K420" s="75"/>
    </row>
    <row r="421" spans="2:11" x14ac:dyDescent="0.25">
      <c r="B421" s="21" t="s">
        <v>419</v>
      </c>
      <c r="C421" s="94" t="s">
        <v>559</v>
      </c>
      <c r="D421" s="48">
        <f t="shared" si="20"/>
        <v>100</v>
      </c>
      <c r="E421" s="75">
        <v>0</v>
      </c>
      <c r="F421" s="75"/>
      <c r="G421" s="75">
        <v>100</v>
      </c>
      <c r="H421" s="48">
        <f t="shared" si="21"/>
        <v>0</v>
      </c>
      <c r="I421" s="75"/>
      <c r="J421" s="75"/>
      <c r="K421" s="75">
        <v>0</v>
      </c>
    </row>
    <row r="422" spans="2:11" x14ac:dyDescent="0.25">
      <c r="B422" s="21" t="s">
        <v>560</v>
      </c>
      <c r="C422" s="94" t="s">
        <v>556</v>
      </c>
      <c r="D422" s="48">
        <f t="shared" si="20"/>
        <v>0</v>
      </c>
      <c r="E422" s="75"/>
      <c r="F422" s="75"/>
      <c r="G422" s="75">
        <v>0</v>
      </c>
      <c r="H422" s="48">
        <f t="shared" si="21"/>
        <v>0</v>
      </c>
      <c r="I422" s="75"/>
      <c r="J422" s="75"/>
      <c r="K422" s="75">
        <v>0</v>
      </c>
    </row>
    <row r="423" spans="2:11" x14ac:dyDescent="0.25">
      <c r="B423" s="21" t="s">
        <v>561</v>
      </c>
      <c r="C423" s="99" t="s">
        <v>562</v>
      </c>
      <c r="D423" s="48">
        <f t="shared" si="20"/>
        <v>0</v>
      </c>
      <c r="E423" s="75"/>
      <c r="F423" s="75"/>
      <c r="G423" s="75"/>
      <c r="H423" s="48">
        <f t="shared" si="21"/>
        <v>0</v>
      </c>
      <c r="I423" s="75"/>
      <c r="J423" s="75"/>
      <c r="K423" s="75"/>
    </row>
    <row r="424" spans="2:11" x14ac:dyDescent="0.25">
      <c r="B424" s="21" t="s">
        <v>528</v>
      </c>
      <c r="C424" s="94" t="s">
        <v>563</v>
      </c>
      <c r="D424" s="48">
        <f t="shared" si="20"/>
        <v>13916</v>
      </c>
      <c r="E424" s="75"/>
      <c r="F424" s="75"/>
      <c r="G424" s="75">
        <v>13916</v>
      </c>
      <c r="H424" s="48">
        <f t="shared" si="21"/>
        <v>13566</v>
      </c>
      <c r="I424" s="75"/>
      <c r="J424" s="75"/>
      <c r="K424" s="75">
        <v>13566</v>
      </c>
    </row>
    <row r="425" spans="2:11" x14ac:dyDescent="0.25">
      <c r="B425" s="17" t="s">
        <v>564</v>
      </c>
      <c r="C425" s="70" t="s">
        <v>565</v>
      </c>
      <c r="D425" s="42">
        <f t="shared" si="20"/>
        <v>0</v>
      </c>
      <c r="E425" s="42">
        <f>SUM(E426,E427,E428,E431,E445,E448,E453,E455,E460)</f>
        <v>0</v>
      </c>
      <c r="F425" s="42">
        <f>SUM(F426,F427,F428,F431,F445,F448,F453,F455,F460)</f>
        <v>0</v>
      </c>
      <c r="G425" s="42">
        <f>SUM(G426,G427,G428,G431,G445,G448,G453,G455,G460)</f>
        <v>0</v>
      </c>
      <c r="H425" s="42">
        <f t="shared" si="21"/>
        <v>0</v>
      </c>
      <c r="I425" s="42">
        <f>SUM(I426,I427,I428,I431,I445,I448,I453,I455,I460)</f>
        <v>0</v>
      </c>
      <c r="J425" s="42">
        <f>SUM(J426,J427,J428,J431,J445,J448,J453,J455,J460)</f>
        <v>0</v>
      </c>
      <c r="K425" s="42">
        <f>SUM(K426,K427,K428,K431,K445,K448,K453,K455,K460)</f>
        <v>0</v>
      </c>
    </row>
    <row r="426" spans="2:11" x14ac:dyDescent="0.25">
      <c r="B426" s="80" t="s">
        <v>375</v>
      </c>
      <c r="C426" s="112" t="s">
        <v>566</v>
      </c>
      <c r="D426" s="82">
        <f t="shared" si="20"/>
        <v>0</v>
      </c>
      <c r="E426" s="24"/>
      <c r="F426" s="24"/>
      <c r="G426" s="24"/>
      <c r="H426" s="82">
        <f t="shared" si="21"/>
        <v>0</v>
      </c>
      <c r="I426" s="24"/>
      <c r="J426" s="24"/>
      <c r="K426" s="24"/>
    </row>
    <row r="427" spans="2:11" x14ac:dyDescent="0.25">
      <c r="B427" s="80" t="s">
        <v>567</v>
      </c>
      <c r="C427" s="112" t="s">
        <v>568</v>
      </c>
      <c r="D427" s="82">
        <f t="shared" si="20"/>
        <v>0</v>
      </c>
      <c r="E427" s="24"/>
      <c r="F427" s="24"/>
      <c r="G427" s="24"/>
      <c r="H427" s="82">
        <f t="shared" si="21"/>
        <v>0</v>
      </c>
      <c r="I427" s="24"/>
      <c r="J427" s="24"/>
      <c r="K427" s="24"/>
    </row>
    <row r="428" spans="2:11" x14ac:dyDescent="0.25">
      <c r="B428" s="111" t="s">
        <v>569</v>
      </c>
      <c r="C428" s="112" t="s">
        <v>570</v>
      </c>
      <c r="D428" s="82">
        <f t="shared" si="20"/>
        <v>0</v>
      </c>
      <c r="E428" s="82">
        <f>SUM(E429:E430)</f>
        <v>0</v>
      </c>
      <c r="F428" s="82">
        <f>SUM(F429:F430)</f>
        <v>0</v>
      </c>
      <c r="G428" s="82">
        <f>SUM(G429:G430)</f>
        <v>0</v>
      </c>
      <c r="H428" s="82">
        <f t="shared" si="21"/>
        <v>0</v>
      </c>
      <c r="I428" s="82">
        <f>SUM(I429:I430)</f>
        <v>0</v>
      </c>
      <c r="J428" s="82">
        <f>SUM(J429:J430)</f>
        <v>0</v>
      </c>
      <c r="K428" s="82">
        <f>SUM(K429:K430)</f>
        <v>0</v>
      </c>
    </row>
    <row r="429" spans="2:11" x14ac:dyDescent="0.25">
      <c r="B429" s="141" t="s">
        <v>571</v>
      </c>
      <c r="C429" s="100"/>
      <c r="D429" s="48">
        <f t="shared" si="20"/>
        <v>0</v>
      </c>
      <c r="E429" s="24"/>
      <c r="F429" s="24"/>
      <c r="G429" s="24"/>
      <c r="H429" s="48">
        <f t="shared" si="21"/>
        <v>0</v>
      </c>
      <c r="I429" s="24"/>
      <c r="J429" s="24"/>
      <c r="K429" s="24"/>
    </row>
    <row r="430" spans="2:11" x14ac:dyDescent="0.25">
      <c r="B430" s="141" t="s">
        <v>572</v>
      </c>
      <c r="C430" s="100"/>
      <c r="D430" s="48">
        <f t="shared" si="20"/>
        <v>0</v>
      </c>
      <c r="E430" s="24"/>
      <c r="F430" s="24"/>
      <c r="G430" s="24"/>
      <c r="H430" s="48">
        <f t="shared" si="21"/>
        <v>0</v>
      </c>
      <c r="I430" s="24"/>
      <c r="J430" s="24"/>
      <c r="K430" s="24"/>
    </row>
    <row r="431" spans="2:11" x14ac:dyDescent="0.25">
      <c r="B431" s="80" t="s">
        <v>475</v>
      </c>
      <c r="C431" s="81" t="s">
        <v>573</v>
      </c>
      <c r="D431" s="82">
        <f t="shared" si="20"/>
        <v>0</v>
      </c>
      <c r="E431" s="82">
        <f>SUM(E432:E444)</f>
        <v>0</v>
      </c>
      <c r="F431" s="82">
        <f>SUM(F432:F444)</f>
        <v>0</v>
      </c>
      <c r="G431" s="82">
        <f>SUM(G432:G444)</f>
        <v>0</v>
      </c>
      <c r="H431" s="82">
        <f t="shared" si="21"/>
        <v>0</v>
      </c>
      <c r="I431" s="82">
        <f>SUM(I432:I444)</f>
        <v>0</v>
      </c>
      <c r="J431" s="82">
        <f>SUM(J432:J444)</f>
        <v>0</v>
      </c>
      <c r="K431" s="82">
        <f>SUM(K432:K444)</f>
        <v>0</v>
      </c>
    </row>
    <row r="432" spans="2:11" x14ac:dyDescent="0.25">
      <c r="B432" s="21" t="s">
        <v>574</v>
      </c>
      <c r="C432" s="94" t="s">
        <v>575</v>
      </c>
      <c r="D432" s="48">
        <f t="shared" si="20"/>
        <v>0</v>
      </c>
      <c r="E432" s="24"/>
      <c r="F432" s="24"/>
      <c r="G432" s="24"/>
      <c r="H432" s="48">
        <f t="shared" si="21"/>
        <v>0</v>
      </c>
      <c r="I432" s="24"/>
      <c r="J432" s="24"/>
      <c r="K432" s="24"/>
    </row>
    <row r="433" spans="2:11" x14ac:dyDescent="0.25">
      <c r="B433" s="21" t="s">
        <v>576</v>
      </c>
      <c r="C433" s="94" t="s">
        <v>575</v>
      </c>
      <c r="D433" s="48">
        <f t="shared" si="20"/>
        <v>0</v>
      </c>
      <c r="E433" s="24"/>
      <c r="F433" s="24"/>
      <c r="G433" s="24"/>
      <c r="H433" s="48">
        <f t="shared" si="21"/>
        <v>0</v>
      </c>
      <c r="I433" s="24"/>
      <c r="J433" s="24"/>
      <c r="K433" s="24"/>
    </row>
    <row r="434" spans="2:11" x14ac:dyDescent="0.25">
      <c r="B434" s="21" t="s">
        <v>577</v>
      </c>
      <c r="C434" s="94" t="s">
        <v>575</v>
      </c>
      <c r="D434" s="48">
        <f t="shared" si="20"/>
        <v>0</v>
      </c>
      <c r="E434" s="24"/>
      <c r="F434" s="24"/>
      <c r="G434" s="24"/>
      <c r="H434" s="48">
        <f t="shared" si="21"/>
        <v>0</v>
      </c>
      <c r="I434" s="24"/>
      <c r="J434" s="24"/>
      <c r="K434" s="24"/>
    </row>
    <row r="435" spans="2:11" x14ac:dyDescent="0.25">
      <c r="B435" s="21" t="s">
        <v>578</v>
      </c>
      <c r="C435" s="94" t="s">
        <v>575</v>
      </c>
      <c r="D435" s="48">
        <f t="shared" si="20"/>
        <v>0</v>
      </c>
      <c r="E435" s="24"/>
      <c r="F435" s="24"/>
      <c r="G435" s="24"/>
      <c r="H435" s="48">
        <f t="shared" si="21"/>
        <v>0</v>
      </c>
      <c r="I435" s="24"/>
      <c r="J435" s="24"/>
      <c r="K435" s="24"/>
    </row>
    <row r="436" spans="2:11" x14ac:dyDescent="0.25">
      <c r="B436" s="21" t="s">
        <v>579</v>
      </c>
      <c r="C436" s="94" t="s">
        <v>580</v>
      </c>
      <c r="D436" s="48">
        <f t="shared" si="20"/>
        <v>0</v>
      </c>
      <c r="E436" s="24"/>
      <c r="F436" s="24"/>
      <c r="G436" s="24"/>
      <c r="H436" s="48">
        <f t="shared" si="21"/>
        <v>0</v>
      </c>
      <c r="I436" s="24"/>
      <c r="J436" s="24"/>
      <c r="K436" s="24"/>
    </row>
    <row r="437" spans="2:11" x14ac:dyDescent="0.25">
      <c r="B437" s="138" t="s">
        <v>581</v>
      </c>
      <c r="C437" s="94" t="s">
        <v>582</v>
      </c>
      <c r="D437" s="48">
        <f t="shared" si="20"/>
        <v>0</v>
      </c>
      <c r="E437" s="24"/>
      <c r="F437" s="24"/>
      <c r="G437" s="24"/>
      <c r="H437" s="48">
        <f t="shared" si="21"/>
        <v>0</v>
      </c>
      <c r="I437" s="24"/>
      <c r="J437" s="24"/>
      <c r="K437" s="24"/>
    </row>
    <row r="438" spans="2:11" x14ac:dyDescent="0.25">
      <c r="B438" s="138" t="s">
        <v>583</v>
      </c>
      <c r="C438" s="94" t="s">
        <v>582</v>
      </c>
      <c r="D438" s="48">
        <f t="shared" si="20"/>
        <v>0</v>
      </c>
      <c r="E438" s="24"/>
      <c r="F438" s="24"/>
      <c r="G438" s="24"/>
      <c r="H438" s="48">
        <f t="shared" si="21"/>
        <v>0</v>
      </c>
      <c r="I438" s="24"/>
      <c r="J438" s="24"/>
      <c r="K438" s="24"/>
    </row>
    <row r="439" spans="2:11" x14ac:dyDescent="0.25">
      <c r="B439" s="21" t="s">
        <v>584</v>
      </c>
      <c r="C439" s="94" t="s">
        <v>585</v>
      </c>
      <c r="D439" s="48">
        <f t="shared" si="20"/>
        <v>0</v>
      </c>
      <c r="E439" s="24"/>
      <c r="F439" s="24"/>
      <c r="G439" s="24"/>
      <c r="H439" s="48">
        <f t="shared" si="21"/>
        <v>0</v>
      </c>
      <c r="I439" s="24"/>
      <c r="J439" s="24"/>
      <c r="K439" s="24"/>
    </row>
    <row r="440" spans="2:11" x14ac:dyDescent="0.25">
      <c r="B440" s="21" t="s">
        <v>584</v>
      </c>
      <c r="C440" s="94" t="s">
        <v>585</v>
      </c>
      <c r="D440" s="48">
        <f t="shared" si="20"/>
        <v>0</v>
      </c>
      <c r="E440" s="24"/>
      <c r="F440" s="24"/>
      <c r="G440" s="24"/>
      <c r="H440" s="48">
        <f t="shared" si="21"/>
        <v>0</v>
      </c>
      <c r="I440" s="24"/>
      <c r="J440" s="24"/>
      <c r="K440" s="24"/>
    </row>
    <row r="441" spans="2:11" x14ac:dyDescent="0.25">
      <c r="B441" s="21" t="s">
        <v>586</v>
      </c>
      <c r="C441" s="94" t="s">
        <v>585</v>
      </c>
      <c r="D441" s="48">
        <f t="shared" si="20"/>
        <v>0</v>
      </c>
      <c r="E441" s="24"/>
      <c r="F441" s="24"/>
      <c r="G441" s="24"/>
      <c r="H441" s="48">
        <f t="shared" si="21"/>
        <v>0</v>
      </c>
      <c r="I441" s="24"/>
      <c r="J441" s="24"/>
      <c r="K441" s="24"/>
    </row>
    <row r="442" spans="2:11" x14ac:dyDescent="0.25">
      <c r="B442" s="21" t="s">
        <v>587</v>
      </c>
      <c r="C442" s="94" t="s">
        <v>585</v>
      </c>
      <c r="D442" s="48">
        <f t="shared" si="20"/>
        <v>0</v>
      </c>
      <c r="E442" s="24"/>
      <c r="F442" s="24"/>
      <c r="G442" s="24"/>
      <c r="H442" s="48">
        <f t="shared" si="21"/>
        <v>0</v>
      </c>
      <c r="I442" s="24"/>
      <c r="J442" s="24"/>
      <c r="K442" s="24"/>
    </row>
    <row r="443" spans="2:11" x14ac:dyDescent="0.25">
      <c r="B443" s="21" t="s">
        <v>588</v>
      </c>
      <c r="C443" s="94" t="s">
        <v>585</v>
      </c>
      <c r="D443" s="48">
        <f t="shared" si="20"/>
        <v>0</v>
      </c>
      <c r="E443" s="24"/>
      <c r="F443" s="24"/>
      <c r="G443" s="24"/>
      <c r="H443" s="48">
        <f t="shared" si="21"/>
        <v>0</v>
      </c>
      <c r="I443" s="24"/>
      <c r="J443" s="24"/>
      <c r="K443" s="24"/>
    </row>
    <row r="444" spans="2:11" x14ac:dyDescent="0.25">
      <c r="B444" s="21" t="s">
        <v>589</v>
      </c>
      <c r="C444" s="99" t="s">
        <v>590</v>
      </c>
      <c r="D444" s="48">
        <f t="shared" si="20"/>
        <v>0</v>
      </c>
      <c r="E444" s="24"/>
      <c r="F444" s="24"/>
      <c r="G444" s="24"/>
      <c r="H444" s="48">
        <f t="shared" si="21"/>
        <v>0</v>
      </c>
      <c r="I444" s="24"/>
      <c r="J444" s="24"/>
      <c r="K444" s="24"/>
    </row>
    <row r="445" spans="2:11" x14ac:dyDescent="0.25">
      <c r="B445" s="80" t="s">
        <v>591</v>
      </c>
      <c r="C445" s="81" t="s">
        <v>592</v>
      </c>
      <c r="D445" s="82">
        <f t="shared" si="20"/>
        <v>0</v>
      </c>
      <c r="E445" s="82">
        <f>SUM(E446:E447)</f>
        <v>0</v>
      </c>
      <c r="F445" s="82">
        <f>SUM(F446:F447)</f>
        <v>0</v>
      </c>
      <c r="G445" s="82">
        <f>SUM(G446:G447)</f>
        <v>0</v>
      </c>
      <c r="H445" s="82">
        <f t="shared" si="21"/>
        <v>0</v>
      </c>
      <c r="I445" s="82">
        <f>SUM(I446:I447)</f>
        <v>0</v>
      </c>
      <c r="J445" s="82">
        <f>SUM(J446:J447)</f>
        <v>0</v>
      </c>
      <c r="K445" s="82">
        <f>SUM(K446:K447)</f>
        <v>0</v>
      </c>
    </row>
    <row r="446" spans="2:11" x14ac:dyDescent="0.25">
      <c r="B446" s="141" t="s">
        <v>593</v>
      </c>
      <c r="C446" s="99" t="s">
        <v>594</v>
      </c>
      <c r="D446" s="48">
        <f t="shared" si="20"/>
        <v>0</v>
      </c>
      <c r="E446" s="24"/>
      <c r="F446" s="24"/>
      <c r="G446" s="24"/>
      <c r="H446" s="48">
        <f t="shared" si="21"/>
        <v>0</v>
      </c>
      <c r="I446" s="24"/>
      <c r="J446" s="24"/>
      <c r="K446" s="24"/>
    </row>
    <row r="447" spans="2:11" x14ac:dyDescent="0.25">
      <c r="B447" s="141" t="s">
        <v>595</v>
      </c>
      <c r="C447" s="99" t="s">
        <v>594</v>
      </c>
      <c r="D447" s="48">
        <f t="shared" si="20"/>
        <v>0</v>
      </c>
      <c r="E447" s="24"/>
      <c r="F447" s="24"/>
      <c r="G447" s="24"/>
      <c r="H447" s="48">
        <f t="shared" si="21"/>
        <v>0</v>
      </c>
      <c r="I447" s="24"/>
      <c r="J447" s="24"/>
      <c r="K447" s="24"/>
    </row>
    <row r="448" spans="2:11" x14ac:dyDescent="0.25">
      <c r="B448" s="142"/>
      <c r="C448" s="108" t="s">
        <v>596</v>
      </c>
      <c r="D448" s="82">
        <f t="shared" si="20"/>
        <v>0</v>
      </c>
      <c r="E448" s="82">
        <f>SUM(E449:E452)</f>
        <v>0</v>
      </c>
      <c r="F448" s="82">
        <f>SUM(F449:F452)</f>
        <v>0</v>
      </c>
      <c r="G448" s="82">
        <f>SUM(G449:G452)</f>
        <v>0</v>
      </c>
      <c r="H448" s="82">
        <f t="shared" si="21"/>
        <v>0</v>
      </c>
      <c r="I448" s="82">
        <f>SUM(I449:I452)</f>
        <v>0</v>
      </c>
      <c r="J448" s="82">
        <f>SUM(J449:J452)</f>
        <v>0</v>
      </c>
      <c r="K448" s="82">
        <f>SUM(K449:K452)</f>
        <v>0</v>
      </c>
    </row>
    <row r="449" spans="2:11" x14ac:dyDescent="0.25">
      <c r="B449" s="141" t="s">
        <v>597</v>
      </c>
      <c r="C449" s="143" t="s">
        <v>598</v>
      </c>
      <c r="D449" s="48">
        <f t="shared" si="20"/>
        <v>0</v>
      </c>
      <c r="E449" s="24"/>
      <c r="F449" s="24"/>
      <c r="G449" s="24"/>
      <c r="H449" s="48">
        <f t="shared" si="21"/>
        <v>0</v>
      </c>
      <c r="I449" s="24"/>
      <c r="J449" s="24"/>
      <c r="K449" s="24"/>
    </row>
    <row r="450" spans="2:11" x14ac:dyDescent="0.25">
      <c r="B450" s="141" t="s">
        <v>599</v>
      </c>
      <c r="C450" s="143" t="s">
        <v>600</v>
      </c>
      <c r="D450" s="48">
        <f t="shared" si="20"/>
        <v>0</v>
      </c>
      <c r="E450" s="24"/>
      <c r="F450" s="24"/>
      <c r="G450" s="24"/>
      <c r="H450" s="48">
        <f t="shared" si="21"/>
        <v>0</v>
      </c>
      <c r="I450" s="24"/>
      <c r="J450" s="24"/>
      <c r="K450" s="24"/>
    </row>
    <row r="451" spans="2:11" x14ac:dyDescent="0.25">
      <c r="B451" s="141" t="s">
        <v>601</v>
      </c>
      <c r="C451" s="143" t="s">
        <v>594</v>
      </c>
      <c r="D451" s="48">
        <f t="shared" si="20"/>
        <v>0</v>
      </c>
      <c r="E451" s="24"/>
      <c r="F451" s="24"/>
      <c r="G451" s="24"/>
      <c r="H451" s="48">
        <f t="shared" si="21"/>
        <v>0</v>
      </c>
      <c r="I451" s="24"/>
      <c r="J451" s="24"/>
      <c r="K451" s="24"/>
    </row>
    <row r="452" spans="2:11" x14ac:dyDescent="0.25">
      <c r="B452" s="141" t="s">
        <v>602</v>
      </c>
      <c r="C452" s="143" t="s">
        <v>603</v>
      </c>
      <c r="D452" s="48">
        <f t="shared" si="20"/>
        <v>0</v>
      </c>
      <c r="E452" s="24"/>
      <c r="F452" s="24"/>
      <c r="G452" s="24"/>
      <c r="H452" s="48">
        <f t="shared" si="21"/>
        <v>0</v>
      </c>
      <c r="I452" s="24"/>
      <c r="J452" s="24"/>
      <c r="K452" s="24"/>
    </row>
    <row r="453" spans="2:11" x14ac:dyDescent="0.25">
      <c r="B453" s="142"/>
      <c r="C453" s="108" t="s">
        <v>604</v>
      </c>
      <c r="D453" s="82">
        <f t="shared" si="20"/>
        <v>0</v>
      </c>
      <c r="E453" s="82">
        <f>SUM(E454:E454)</f>
        <v>0</v>
      </c>
      <c r="F453" s="82">
        <f>SUM(F454:F454)</f>
        <v>0</v>
      </c>
      <c r="G453" s="82">
        <f>SUM(G454:G454)</f>
        <v>0</v>
      </c>
      <c r="H453" s="82">
        <f t="shared" si="21"/>
        <v>0</v>
      </c>
      <c r="I453" s="82">
        <f>SUM(I454:I454)</f>
        <v>0</v>
      </c>
      <c r="J453" s="82">
        <f>SUM(J454:J454)</f>
        <v>0</v>
      </c>
      <c r="K453" s="82">
        <f>SUM(K454:K454)</f>
        <v>0</v>
      </c>
    </row>
    <row r="454" spans="2:11" x14ac:dyDescent="0.25">
      <c r="B454" s="141" t="s">
        <v>605</v>
      </c>
      <c r="C454" s="99" t="s">
        <v>606</v>
      </c>
      <c r="D454" s="48">
        <f t="shared" si="20"/>
        <v>0</v>
      </c>
      <c r="E454" s="24"/>
      <c r="F454" s="24"/>
      <c r="G454" s="24"/>
      <c r="H454" s="48">
        <f t="shared" si="21"/>
        <v>0</v>
      </c>
      <c r="I454" s="24"/>
      <c r="J454" s="24"/>
      <c r="K454" s="24"/>
    </row>
    <row r="455" spans="2:11" x14ac:dyDescent="0.25">
      <c r="B455" s="80" t="s">
        <v>483</v>
      </c>
      <c r="C455" s="81" t="s">
        <v>607</v>
      </c>
      <c r="D455" s="82">
        <f t="shared" si="20"/>
        <v>0</v>
      </c>
      <c r="E455" s="82">
        <f>SUM(E456:E459)</f>
        <v>0</v>
      </c>
      <c r="F455" s="82">
        <f>SUM(F456:F459)</f>
        <v>0</v>
      </c>
      <c r="G455" s="82">
        <f>SUM(G456:G459)</f>
        <v>0</v>
      </c>
      <c r="H455" s="82">
        <f t="shared" si="21"/>
        <v>0</v>
      </c>
      <c r="I455" s="82">
        <f>SUM(I456:I459)</f>
        <v>0</v>
      </c>
      <c r="J455" s="82">
        <f>SUM(J456:J459)</f>
        <v>0</v>
      </c>
      <c r="K455" s="82">
        <f>SUM(K456:K459)</f>
        <v>0</v>
      </c>
    </row>
    <row r="456" spans="2:11" x14ac:dyDescent="0.25">
      <c r="B456" s="21" t="s">
        <v>608</v>
      </c>
      <c r="C456" s="99" t="s">
        <v>609</v>
      </c>
      <c r="D456" s="48">
        <f t="shared" si="20"/>
        <v>0</v>
      </c>
      <c r="E456" s="24"/>
      <c r="F456" s="24"/>
      <c r="G456" s="24"/>
      <c r="H456" s="48">
        <f t="shared" si="21"/>
        <v>0</v>
      </c>
      <c r="I456" s="24"/>
      <c r="J456" s="24"/>
      <c r="K456" s="24"/>
    </row>
    <row r="457" spans="2:11" x14ac:dyDescent="0.25">
      <c r="B457" s="21" t="s">
        <v>610</v>
      </c>
      <c r="C457" s="94" t="s">
        <v>611</v>
      </c>
      <c r="D457" s="48">
        <f t="shared" si="20"/>
        <v>0</v>
      </c>
      <c r="E457" s="24"/>
      <c r="F457" s="24"/>
      <c r="G457" s="24"/>
      <c r="H457" s="48">
        <f t="shared" si="21"/>
        <v>0</v>
      </c>
      <c r="I457" s="24"/>
      <c r="J457" s="24"/>
      <c r="K457" s="24"/>
    </row>
    <row r="458" spans="2:11" x14ac:dyDescent="0.25">
      <c r="B458" s="21" t="s">
        <v>612</v>
      </c>
      <c r="C458" s="99" t="s">
        <v>613</v>
      </c>
      <c r="D458" s="48">
        <f t="shared" si="20"/>
        <v>0</v>
      </c>
      <c r="E458" s="24"/>
      <c r="F458" s="24"/>
      <c r="G458" s="24"/>
      <c r="H458" s="48">
        <f t="shared" si="21"/>
        <v>0</v>
      </c>
      <c r="I458" s="24"/>
      <c r="J458" s="24"/>
      <c r="K458" s="24"/>
    </row>
    <row r="459" spans="2:11" ht="25.5" x14ac:dyDescent="0.25">
      <c r="B459" s="21" t="s">
        <v>614</v>
      </c>
      <c r="C459" s="94" t="s">
        <v>615</v>
      </c>
      <c r="D459" s="48">
        <f t="shared" si="20"/>
        <v>0</v>
      </c>
      <c r="E459" s="24"/>
      <c r="F459" s="24"/>
      <c r="G459" s="24"/>
      <c r="H459" s="48">
        <f t="shared" si="21"/>
        <v>0</v>
      </c>
      <c r="I459" s="24"/>
      <c r="J459" s="24"/>
      <c r="K459" s="24"/>
    </row>
    <row r="460" spans="2:11" x14ac:dyDescent="0.25">
      <c r="B460" s="80" t="s">
        <v>333</v>
      </c>
      <c r="C460" s="81" t="s">
        <v>616</v>
      </c>
      <c r="D460" s="82">
        <f t="shared" si="20"/>
        <v>0</v>
      </c>
      <c r="E460" s="82">
        <f>SUM(E461:E463)</f>
        <v>0</v>
      </c>
      <c r="F460" s="82">
        <f>SUM(F461:F463)</f>
        <v>0</v>
      </c>
      <c r="G460" s="82">
        <f>SUM(G461:G463)</f>
        <v>0</v>
      </c>
      <c r="H460" s="82">
        <f t="shared" si="21"/>
        <v>0</v>
      </c>
      <c r="I460" s="82">
        <f>SUM(I461:I463)</f>
        <v>0</v>
      </c>
      <c r="J460" s="82">
        <f>SUM(J461:J463)</f>
        <v>0</v>
      </c>
      <c r="K460" s="82">
        <f>SUM(K461:K463)</f>
        <v>0</v>
      </c>
    </row>
    <row r="461" spans="2:11" x14ac:dyDescent="0.25">
      <c r="B461" s="21" t="s">
        <v>617</v>
      </c>
      <c r="C461" s="94" t="s">
        <v>618</v>
      </c>
      <c r="D461" s="48">
        <f t="shared" si="20"/>
        <v>0</v>
      </c>
      <c r="E461" s="24"/>
      <c r="F461" s="24"/>
      <c r="G461" s="24"/>
      <c r="H461" s="48">
        <f t="shared" si="21"/>
        <v>0</v>
      </c>
      <c r="I461" s="24"/>
      <c r="J461" s="24"/>
      <c r="K461" s="24"/>
    </row>
    <row r="462" spans="2:11" x14ac:dyDescent="0.25">
      <c r="B462" s="21" t="s">
        <v>444</v>
      </c>
      <c r="C462" s="99" t="s">
        <v>619</v>
      </c>
      <c r="D462" s="48">
        <f t="shared" si="20"/>
        <v>0</v>
      </c>
      <c r="E462" s="24"/>
      <c r="F462" s="24"/>
      <c r="G462" s="24"/>
      <c r="H462" s="48">
        <f t="shared" si="21"/>
        <v>0</v>
      </c>
      <c r="I462" s="24"/>
      <c r="J462" s="24"/>
      <c r="K462" s="24"/>
    </row>
    <row r="463" spans="2:11" x14ac:dyDescent="0.25">
      <c r="B463" s="141" t="s">
        <v>620</v>
      </c>
      <c r="C463" s="94" t="s">
        <v>621</v>
      </c>
      <c r="D463" s="48">
        <f t="shared" si="20"/>
        <v>0</v>
      </c>
      <c r="E463" s="24"/>
      <c r="F463" s="24"/>
      <c r="G463" s="24"/>
      <c r="H463" s="48">
        <f t="shared" si="21"/>
        <v>0</v>
      </c>
      <c r="I463" s="24"/>
      <c r="J463" s="24"/>
      <c r="K463" s="24"/>
    </row>
    <row r="464" spans="2:11" x14ac:dyDescent="0.25">
      <c r="B464" s="63" t="s">
        <v>622</v>
      </c>
      <c r="C464" s="64" t="s">
        <v>623</v>
      </c>
      <c r="D464" s="65">
        <f t="shared" si="20"/>
        <v>1708429.6600000001</v>
      </c>
      <c r="E464" s="65">
        <f>SUM(E465,E542)</f>
        <v>0</v>
      </c>
      <c r="F464" s="65">
        <f>SUM(F465,F542)</f>
        <v>0</v>
      </c>
      <c r="G464" s="65">
        <f>SUM(G465,G542)</f>
        <v>1708429.6600000001</v>
      </c>
      <c r="H464" s="65">
        <f t="shared" si="21"/>
        <v>872865.52</v>
      </c>
      <c r="I464" s="65">
        <f>SUM(I465,I542)</f>
        <v>0</v>
      </c>
      <c r="J464" s="65">
        <f>SUM(J465,J542)</f>
        <v>0</v>
      </c>
      <c r="K464" s="65">
        <f>SUM(K465,K542)</f>
        <v>872865.52</v>
      </c>
    </row>
    <row r="465" spans="2:11" x14ac:dyDescent="0.25">
      <c r="B465" s="17" t="s">
        <v>624</v>
      </c>
      <c r="C465" s="144" t="s">
        <v>625</v>
      </c>
      <c r="D465" s="42">
        <f t="shared" si="20"/>
        <v>1708429.6600000001</v>
      </c>
      <c r="E465" s="42">
        <f>SUM(E466,E470,E512,E514,E524,E510)</f>
        <v>0</v>
      </c>
      <c r="F465" s="42">
        <f>SUM(F466,F470,F512,F514,F524,F510)</f>
        <v>0</v>
      </c>
      <c r="G465" s="42">
        <f>SUM(G466,G470,G512,G514,G524,G510)</f>
        <v>1708429.6600000001</v>
      </c>
      <c r="H465" s="42">
        <f t="shared" si="21"/>
        <v>872865.52</v>
      </c>
      <c r="I465" s="42">
        <f>SUM(I466,I470,I512,I514,I524,I510)</f>
        <v>0</v>
      </c>
      <c r="J465" s="42">
        <f>SUM(J466,J470,J512,J514,J524,J510)</f>
        <v>0</v>
      </c>
      <c r="K465" s="42">
        <f>SUM(K466,K470,K512,K514,K524,K510)</f>
        <v>872865.52</v>
      </c>
    </row>
    <row r="466" spans="2:11" x14ac:dyDescent="0.25">
      <c r="B466" s="80" t="s">
        <v>626</v>
      </c>
      <c r="C466" s="126" t="s">
        <v>627</v>
      </c>
      <c r="D466" s="82">
        <f t="shared" si="20"/>
        <v>1168415</v>
      </c>
      <c r="E466" s="82">
        <f>SUM(E467,E468,E469)</f>
        <v>0</v>
      </c>
      <c r="F466" s="82">
        <f>SUM(F467,F468,F469)</f>
        <v>0</v>
      </c>
      <c r="G466" s="82">
        <f>SUM(G467,G468,G469)</f>
        <v>1168415</v>
      </c>
      <c r="H466" s="82">
        <f t="shared" si="21"/>
        <v>552252.41</v>
      </c>
      <c r="I466" s="82">
        <f>SUM(I467,I468,I469)</f>
        <v>0</v>
      </c>
      <c r="J466" s="82">
        <f>SUM(J467,J468,J469)</f>
        <v>0</v>
      </c>
      <c r="K466" s="82">
        <f>SUM(K467,K468,K469)</f>
        <v>552252.41</v>
      </c>
    </row>
    <row r="467" spans="2:11" x14ac:dyDescent="0.25">
      <c r="B467" s="37" t="s">
        <v>216</v>
      </c>
      <c r="C467" s="74" t="s">
        <v>628</v>
      </c>
      <c r="D467" s="48">
        <f t="shared" si="20"/>
        <v>897400</v>
      </c>
      <c r="E467" s="75">
        <v>0</v>
      </c>
      <c r="F467" s="75"/>
      <c r="G467" s="75">
        <v>897400</v>
      </c>
      <c r="H467" s="48">
        <f t="shared" si="21"/>
        <v>436627.36</v>
      </c>
      <c r="I467" s="75"/>
      <c r="J467" s="75"/>
      <c r="K467" s="75">
        <v>436627.36</v>
      </c>
    </row>
    <row r="468" spans="2:11" x14ac:dyDescent="0.25">
      <c r="B468" s="37" t="s">
        <v>221</v>
      </c>
      <c r="C468" s="74" t="s">
        <v>629</v>
      </c>
      <c r="D468" s="48">
        <f t="shared" si="20"/>
        <v>0</v>
      </c>
      <c r="E468" s="75"/>
      <c r="F468" s="75"/>
      <c r="G468" s="75"/>
      <c r="H468" s="48">
        <f t="shared" si="21"/>
        <v>0</v>
      </c>
      <c r="I468" s="75"/>
      <c r="J468" s="75"/>
      <c r="K468" s="75"/>
    </row>
    <row r="469" spans="2:11" x14ac:dyDescent="0.25">
      <c r="B469" s="37" t="s">
        <v>630</v>
      </c>
      <c r="C469" s="143" t="s">
        <v>631</v>
      </c>
      <c r="D469" s="48">
        <f t="shared" si="20"/>
        <v>271015</v>
      </c>
      <c r="E469" s="75">
        <v>0</v>
      </c>
      <c r="F469" s="75"/>
      <c r="G469" s="75">
        <v>271015</v>
      </c>
      <c r="H469" s="48">
        <f t="shared" si="21"/>
        <v>115625.05</v>
      </c>
      <c r="I469" s="75"/>
      <c r="J469" s="75"/>
      <c r="K469" s="75">
        <v>115625.05</v>
      </c>
    </row>
    <row r="470" spans="2:11" x14ac:dyDescent="0.25">
      <c r="B470" s="80" t="s">
        <v>632</v>
      </c>
      <c r="C470" s="81" t="s">
        <v>633</v>
      </c>
      <c r="D470" s="82">
        <f t="shared" si="20"/>
        <v>493124.66000000003</v>
      </c>
      <c r="E470" s="82">
        <f>SUM(E471,E472,E473,E482,E492,E508)</f>
        <v>0</v>
      </c>
      <c r="F470" s="82">
        <f>SUM(F471,F472,F473,F482,F492,F508)</f>
        <v>0</v>
      </c>
      <c r="G470" s="82">
        <f>SUM(G471,G472,G473,G482,G492,G508)</f>
        <v>493124.66000000003</v>
      </c>
      <c r="H470" s="82">
        <f t="shared" si="21"/>
        <v>303523.11</v>
      </c>
      <c r="I470" s="82">
        <f>SUM(I471,I472,I473,I482,I492,I508)</f>
        <v>0</v>
      </c>
      <c r="J470" s="82">
        <f>SUM(J471,J472,J473,J482,J492,J508)</f>
        <v>0</v>
      </c>
      <c r="K470" s="82">
        <f>SUM(K471,K472,K473,K482,K492,K508)</f>
        <v>303523.11</v>
      </c>
    </row>
    <row r="471" spans="2:11" x14ac:dyDescent="0.25">
      <c r="B471" s="80" t="s">
        <v>375</v>
      </c>
      <c r="C471" s="112" t="s">
        <v>634</v>
      </c>
      <c r="D471" s="82">
        <f t="shared" si="20"/>
        <v>19000</v>
      </c>
      <c r="E471" s="75">
        <v>0</v>
      </c>
      <c r="F471" s="75"/>
      <c r="G471" s="75">
        <v>19000</v>
      </c>
      <c r="H471" s="82">
        <f t="shared" si="21"/>
        <v>8678.4</v>
      </c>
      <c r="I471" s="75"/>
      <c r="J471" s="75"/>
      <c r="K471" s="75">
        <v>8678.4</v>
      </c>
    </row>
    <row r="472" spans="2:11" x14ac:dyDescent="0.25">
      <c r="B472" s="80" t="s">
        <v>567</v>
      </c>
      <c r="C472" s="113" t="s">
        <v>635</v>
      </c>
      <c r="D472" s="82">
        <f t="shared" si="20"/>
        <v>0</v>
      </c>
      <c r="E472" s="75"/>
      <c r="F472" s="75"/>
      <c r="G472" s="75"/>
      <c r="H472" s="82">
        <f t="shared" si="21"/>
        <v>0</v>
      </c>
      <c r="I472" s="75"/>
      <c r="J472" s="75"/>
      <c r="K472" s="75"/>
    </row>
    <row r="473" spans="2:11" x14ac:dyDescent="0.25">
      <c r="B473" s="80" t="s">
        <v>569</v>
      </c>
      <c r="C473" s="112" t="s">
        <v>636</v>
      </c>
      <c r="D473" s="82">
        <f t="shared" si="20"/>
        <v>143177</v>
      </c>
      <c r="E473" s="82">
        <f>SUM(E474:E481)</f>
        <v>0</v>
      </c>
      <c r="F473" s="82">
        <f>SUM(F474:F481)</f>
        <v>0</v>
      </c>
      <c r="G473" s="82">
        <f>SUM(G474:G481)</f>
        <v>143177</v>
      </c>
      <c r="H473" s="82">
        <f t="shared" si="21"/>
        <v>100076.04999999999</v>
      </c>
      <c r="I473" s="82">
        <f>SUM(I474:I481)</f>
        <v>0</v>
      </c>
      <c r="J473" s="82">
        <f>SUM(J474:J481)</f>
        <v>0</v>
      </c>
      <c r="K473" s="82">
        <f>SUM(K474:K481)</f>
        <v>100076.04999999999</v>
      </c>
    </row>
    <row r="474" spans="2:11" x14ac:dyDescent="0.25">
      <c r="B474" s="21" t="s">
        <v>637</v>
      </c>
      <c r="C474" s="105">
        <v>247</v>
      </c>
      <c r="D474" s="48">
        <f t="shared" si="20"/>
        <v>0</v>
      </c>
      <c r="E474" s="75"/>
      <c r="F474" s="75"/>
      <c r="G474" s="75"/>
      <c r="H474" s="48">
        <f t="shared" si="21"/>
        <v>0</v>
      </c>
      <c r="I474" s="75"/>
      <c r="J474" s="75"/>
      <c r="K474" s="75"/>
    </row>
    <row r="475" spans="2:11" x14ac:dyDescent="0.25">
      <c r="B475" s="21" t="s">
        <v>254</v>
      </c>
      <c r="C475" s="105">
        <v>247</v>
      </c>
      <c r="D475" s="145">
        <f t="shared" si="20"/>
        <v>0</v>
      </c>
      <c r="E475" s="75"/>
      <c r="F475" s="75"/>
      <c r="G475" s="75"/>
      <c r="H475" s="145">
        <f t="shared" si="21"/>
        <v>0</v>
      </c>
      <c r="I475" s="75"/>
      <c r="J475" s="75"/>
      <c r="K475" s="75"/>
    </row>
    <row r="476" spans="2:11" x14ac:dyDescent="0.25">
      <c r="B476" s="21" t="s">
        <v>638</v>
      </c>
      <c r="C476" s="105">
        <v>247</v>
      </c>
      <c r="D476" s="48">
        <f t="shared" si="20"/>
        <v>12900</v>
      </c>
      <c r="E476" s="75">
        <v>0</v>
      </c>
      <c r="F476" s="75"/>
      <c r="G476" s="75">
        <v>12900</v>
      </c>
      <c r="H476" s="48">
        <f t="shared" si="21"/>
        <v>1759.13</v>
      </c>
      <c r="I476" s="75"/>
      <c r="J476" s="75"/>
      <c r="K476" s="75">
        <v>1759.13</v>
      </c>
    </row>
    <row r="477" spans="2:11" x14ac:dyDescent="0.25">
      <c r="B477" s="21" t="s">
        <v>639</v>
      </c>
      <c r="C477" s="146">
        <v>244</v>
      </c>
      <c r="D477" s="48">
        <f t="shared" si="20"/>
        <v>0</v>
      </c>
      <c r="E477" s="75"/>
      <c r="F477" s="75"/>
      <c r="G477" s="75"/>
      <c r="H477" s="48">
        <f t="shared" si="21"/>
        <v>0</v>
      </c>
      <c r="I477" s="75"/>
      <c r="J477" s="75"/>
      <c r="K477" s="75"/>
    </row>
    <row r="478" spans="2:11" x14ac:dyDescent="0.25">
      <c r="B478" s="21" t="s">
        <v>640</v>
      </c>
      <c r="C478" s="105">
        <v>247</v>
      </c>
      <c r="D478" s="48">
        <f t="shared" si="20"/>
        <v>53577</v>
      </c>
      <c r="E478" s="75">
        <v>0</v>
      </c>
      <c r="F478" s="75"/>
      <c r="G478" s="75">
        <v>53577</v>
      </c>
      <c r="H478" s="48">
        <f t="shared" si="21"/>
        <v>53576.28</v>
      </c>
      <c r="I478" s="75"/>
      <c r="J478" s="75"/>
      <c r="K478" s="75">
        <v>53576.28</v>
      </c>
    </row>
    <row r="479" spans="2:11" x14ac:dyDescent="0.25">
      <c r="B479" s="21" t="s">
        <v>641</v>
      </c>
      <c r="C479" s="105">
        <v>244</v>
      </c>
      <c r="D479" s="48">
        <f t="shared" si="20"/>
        <v>0</v>
      </c>
      <c r="E479" s="75"/>
      <c r="F479" s="75"/>
      <c r="G479" s="75"/>
      <c r="H479" s="48">
        <f t="shared" si="21"/>
        <v>0</v>
      </c>
      <c r="I479" s="75"/>
      <c r="J479" s="75"/>
      <c r="K479" s="75"/>
    </row>
    <row r="480" spans="2:11" x14ac:dyDescent="0.25">
      <c r="B480" s="21" t="s">
        <v>642</v>
      </c>
      <c r="C480" s="105">
        <v>244</v>
      </c>
      <c r="D480" s="48">
        <f t="shared" si="20"/>
        <v>76700</v>
      </c>
      <c r="E480" s="75">
        <v>0</v>
      </c>
      <c r="F480" s="75"/>
      <c r="G480" s="75">
        <v>76700</v>
      </c>
      <c r="H480" s="48">
        <f t="shared" si="21"/>
        <v>44740.639999999999</v>
      </c>
      <c r="I480" s="75"/>
      <c r="J480" s="75"/>
      <c r="K480" s="75">
        <v>44740.639999999999</v>
      </c>
    </row>
    <row r="481" spans="2:11" x14ac:dyDescent="0.25">
      <c r="B481" s="21" t="s">
        <v>643</v>
      </c>
      <c r="C481" s="105">
        <v>244</v>
      </c>
      <c r="D481" s="48">
        <f t="shared" si="20"/>
        <v>0</v>
      </c>
      <c r="E481" s="75"/>
      <c r="F481" s="75"/>
      <c r="G481" s="75"/>
      <c r="H481" s="48">
        <f t="shared" si="21"/>
        <v>0</v>
      </c>
      <c r="I481" s="75"/>
      <c r="J481" s="75"/>
      <c r="K481" s="75"/>
    </row>
    <row r="482" spans="2:11" x14ac:dyDescent="0.25">
      <c r="B482" s="80" t="s">
        <v>644</v>
      </c>
      <c r="C482" s="81" t="s">
        <v>645</v>
      </c>
      <c r="D482" s="82">
        <f t="shared" si="20"/>
        <v>103179</v>
      </c>
      <c r="E482" s="82">
        <f>SUM(E483:E491)</f>
        <v>0</v>
      </c>
      <c r="F482" s="82">
        <f>SUM(F483:F491)</f>
        <v>0</v>
      </c>
      <c r="G482" s="82">
        <f>SUM(G483:G491)</f>
        <v>103179</v>
      </c>
      <c r="H482" s="82">
        <f t="shared" si="21"/>
        <v>0</v>
      </c>
      <c r="I482" s="82">
        <f>SUM(I483:I491)</f>
        <v>0</v>
      </c>
      <c r="J482" s="82">
        <f>SUM(J483:J491)</f>
        <v>0</v>
      </c>
      <c r="K482" s="82">
        <f>SUM(K483:K491)</f>
        <v>0</v>
      </c>
    </row>
    <row r="483" spans="2:11" x14ac:dyDescent="0.25">
      <c r="B483" s="21" t="s">
        <v>646</v>
      </c>
      <c r="C483" s="94" t="s">
        <v>647</v>
      </c>
      <c r="D483" s="48">
        <f t="shared" si="20"/>
        <v>0</v>
      </c>
      <c r="E483" s="75"/>
      <c r="F483" s="75"/>
      <c r="G483" s="75"/>
      <c r="H483" s="48">
        <f t="shared" si="21"/>
        <v>0</v>
      </c>
      <c r="I483" s="75"/>
      <c r="J483" s="75"/>
      <c r="K483" s="75"/>
    </row>
    <row r="484" spans="2:11" x14ac:dyDescent="0.25">
      <c r="B484" s="21" t="s">
        <v>648</v>
      </c>
      <c r="C484" s="94" t="s">
        <v>649</v>
      </c>
      <c r="D484" s="48">
        <f t="shared" si="20"/>
        <v>0</v>
      </c>
      <c r="E484" s="75"/>
      <c r="F484" s="75"/>
      <c r="G484" s="75">
        <v>0</v>
      </c>
      <c r="H484" s="48">
        <f t="shared" si="21"/>
        <v>0</v>
      </c>
      <c r="I484" s="75"/>
      <c r="J484" s="75"/>
      <c r="K484" s="75">
        <v>0</v>
      </c>
    </row>
    <row r="485" spans="2:11" x14ac:dyDescent="0.25">
      <c r="B485" s="21" t="s">
        <v>650</v>
      </c>
      <c r="C485" s="99" t="s">
        <v>651</v>
      </c>
      <c r="D485" s="48">
        <f t="shared" si="20"/>
        <v>0</v>
      </c>
      <c r="E485" s="75"/>
      <c r="F485" s="75"/>
      <c r="G485" s="75"/>
      <c r="H485" s="48">
        <f t="shared" si="21"/>
        <v>0</v>
      </c>
      <c r="I485" s="75"/>
      <c r="J485" s="75"/>
      <c r="K485" s="75"/>
    </row>
    <row r="486" spans="2:11" x14ac:dyDescent="0.25">
      <c r="B486" s="21" t="s">
        <v>652</v>
      </c>
      <c r="C486" s="99" t="s">
        <v>651</v>
      </c>
      <c r="D486" s="48">
        <f t="shared" si="20"/>
        <v>0</v>
      </c>
      <c r="E486" s="75"/>
      <c r="F486" s="75"/>
      <c r="G486" s="75">
        <v>0</v>
      </c>
      <c r="H486" s="48">
        <f t="shared" si="21"/>
        <v>0</v>
      </c>
      <c r="I486" s="75"/>
      <c r="J486" s="75"/>
      <c r="K486" s="75">
        <v>0</v>
      </c>
    </row>
    <row r="487" spans="2:11" x14ac:dyDescent="0.25">
      <c r="B487" s="21" t="s">
        <v>653</v>
      </c>
      <c r="C487" s="99" t="s">
        <v>651</v>
      </c>
      <c r="D487" s="48">
        <f t="shared" si="20"/>
        <v>0</v>
      </c>
      <c r="E487" s="75">
        <v>0</v>
      </c>
      <c r="F487" s="75"/>
      <c r="G487" s="75">
        <v>0</v>
      </c>
      <c r="H487" s="48">
        <f t="shared" si="21"/>
        <v>0</v>
      </c>
      <c r="I487" s="75"/>
      <c r="J487" s="75"/>
      <c r="K487" s="75">
        <v>0</v>
      </c>
    </row>
    <row r="488" spans="2:11" x14ac:dyDescent="0.25">
      <c r="B488" s="21" t="s">
        <v>269</v>
      </c>
      <c r="C488" s="99" t="s">
        <v>651</v>
      </c>
      <c r="D488" s="48">
        <f t="shared" si="20"/>
        <v>0</v>
      </c>
      <c r="E488" s="75"/>
      <c r="F488" s="75"/>
      <c r="G488" s="75"/>
      <c r="H488" s="48">
        <f t="shared" si="21"/>
        <v>0</v>
      </c>
      <c r="I488" s="75"/>
      <c r="J488" s="75"/>
      <c r="K488" s="75"/>
    </row>
    <row r="489" spans="2:11" x14ac:dyDescent="0.25">
      <c r="B489" s="21" t="s">
        <v>270</v>
      </c>
      <c r="C489" s="99" t="s">
        <v>651</v>
      </c>
      <c r="D489" s="48">
        <f t="shared" si="20"/>
        <v>103179</v>
      </c>
      <c r="E489" s="75">
        <v>0</v>
      </c>
      <c r="F489" s="75"/>
      <c r="G489" s="75">
        <v>103179</v>
      </c>
      <c r="H489" s="48">
        <f t="shared" si="21"/>
        <v>0</v>
      </c>
      <c r="I489" s="75"/>
      <c r="J489" s="75"/>
      <c r="K489" s="75">
        <v>0</v>
      </c>
    </row>
    <row r="490" spans="2:11" x14ac:dyDescent="0.25">
      <c r="B490" s="21" t="s">
        <v>654</v>
      </c>
      <c r="C490" s="99" t="s">
        <v>651</v>
      </c>
      <c r="D490" s="48">
        <f t="shared" si="20"/>
        <v>0</v>
      </c>
      <c r="E490" s="75">
        <v>0</v>
      </c>
      <c r="F490" s="75"/>
      <c r="G490" s="75">
        <v>0</v>
      </c>
      <c r="H490" s="48">
        <f t="shared" si="21"/>
        <v>0</v>
      </c>
      <c r="I490" s="75"/>
      <c r="J490" s="75"/>
      <c r="K490" s="75"/>
    </row>
    <row r="491" spans="2:11" x14ac:dyDescent="0.25">
      <c r="B491" s="21" t="s">
        <v>655</v>
      </c>
      <c r="C491" s="99" t="s">
        <v>651</v>
      </c>
      <c r="D491" s="48">
        <f t="shared" si="20"/>
        <v>0</v>
      </c>
      <c r="E491" s="75"/>
      <c r="F491" s="75"/>
      <c r="G491" s="75"/>
      <c r="H491" s="48">
        <f t="shared" si="21"/>
        <v>0</v>
      </c>
      <c r="I491" s="75"/>
      <c r="J491" s="75"/>
      <c r="K491" s="75"/>
    </row>
    <row r="492" spans="2:11" x14ac:dyDescent="0.25">
      <c r="B492" s="80" t="s">
        <v>591</v>
      </c>
      <c r="C492" s="81" t="s">
        <v>656</v>
      </c>
      <c r="D492" s="82">
        <f t="shared" si="20"/>
        <v>227768.66</v>
      </c>
      <c r="E492" s="82">
        <f>SUM(E493:E507)</f>
        <v>0</v>
      </c>
      <c r="F492" s="82">
        <f>SUM(F493:F507)</f>
        <v>0</v>
      </c>
      <c r="G492" s="82">
        <f>SUM(G493:G507)</f>
        <v>227768.66</v>
      </c>
      <c r="H492" s="82">
        <f t="shared" si="21"/>
        <v>194768.66</v>
      </c>
      <c r="I492" s="82">
        <f>SUM(I493:I507)</f>
        <v>0</v>
      </c>
      <c r="J492" s="82">
        <f>SUM(J493:J507)</f>
        <v>0</v>
      </c>
      <c r="K492" s="82">
        <f>SUM(K493:K507)</f>
        <v>194768.66</v>
      </c>
    </row>
    <row r="493" spans="2:11" x14ac:dyDescent="0.25">
      <c r="B493" s="21" t="s">
        <v>275</v>
      </c>
      <c r="C493" s="94"/>
      <c r="D493" s="48">
        <f t="shared" si="20"/>
        <v>0</v>
      </c>
      <c r="E493" s="24"/>
      <c r="F493" s="24"/>
      <c r="G493" s="24"/>
      <c r="H493" s="48">
        <f t="shared" si="21"/>
        <v>0</v>
      </c>
      <c r="I493" s="24"/>
      <c r="J493" s="24"/>
      <c r="K493" s="24"/>
    </row>
    <row r="494" spans="2:11" x14ac:dyDescent="0.25">
      <c r="B494" s="21" t="s">
        <v>657</v>
      </c>
      <c r="C494" s="99" t="s">
        <v>658</v>
      </c>
      <c r="D494" s="48">
        <f t="shared" si="20"/>
        <v>0</v>
      </c>
      <c r="E494" s="24"/>
      <c r="F494" s="24"/>
      <c r="G494" s="24"/>
      <c r="H494" s="48">
        <f t="shared" si="21"/>
        <v>0</v>
      </c>
      <c r="I494" s="24"/>
      <c r="J494" s="24"/>
      <c r="K494" s="24"/>
    </row>
    <row r="495" spans="2:11" x14ac:dyDescent="0.25">
      <c r="B495" s="21" t="s">
        <v>659</v>
      </c>
      <c r="C495" s="94"/>
      <c r="D495" s="48">
        <f t="shared" si="20"/>
        <v>149778.66</v>
      </c>
      <c r="E495" s="24"/>
      <c r="F495" s="24"/>
      <c r="G495" s="24">
        <v>149778.66</v>
      </c>
      <c r="H495" s="48">
        <f t="shared" si="21"/>
        <v>149778.66</v>
      </c>
      <c r="I495" s="24"/>
      <c r="J495" s="24"/>
      <c r="K495" s="24">
        <v>149778.66</v>
      </c>
    </row>
    <row r="496" spans="2:11" x14ac:dyDescent="0.25">
      <c r="B496" s="21" t="s">
        <v>280</v>
      </c>
      <c r="C496" s="94"/>
      <c r="D496" s="48">
        <f t="shared" si="20"/>
        <v>0</v>
      </c>
      <c r="E496" s="24"/>
      <c r="F496" s="24"/>
      <c r="G496" s="24"/>
      <c r="H496" s="48">
        <f t="shared" si="21"/>
        <v>0</v>
      </c>
      <c r="I496" s="24"/>
      <c r="J496" s="24"/>
      <c r="K496" s="24"/>
    </row>
    <row r="497" spans="2:11" x14ac:dyDescent="0.25">
      <c r="B497" s="21" t="s">
        <v>281</v>
      </c>
      <c r="C497" s="94"/>
      <c r="D497" s="48">
        <f t="shared" si="20"/>
        <v>0</v>
      </c>
      <c r="E497" s="24"/>
      <c r="F497" s="24"/>
      <c r="G497" s="24"/>
      <c r="H497" s="48">
        <f t="shared" si="21"/>
        <v>0</v>
      </c>
      <c r="I497" s="24"/>
      <c r="J497" s="24"/>
      <c r="K497" s="24"/>
    </row>
    <row r="498" spans="2:11" x14ac:dyDescent="0.25">
      <c r="B498" s="21" t="s">
        <v>282</v>
      </c>
      <c r="C498" s="94"/>
      <c r="D498" s="48">
        <f t="shared" si="20"/>
        <v>0</v>
      </c>
      <c r="E498" s="24"/>
      <c r="F498" s="24"/>
      <c r="G498" s="24">
        <v>0</v>
      </c>
      <c r="H498" s="48">
        <f t="shared" si="21"/>
        <v>0</v>
      </c>
      <c r="I498" s="24"/>
      <c r="J498" s="24"/>
      <c r="K498" s="24">
        <v>0</v>
      </c>
    </row>
    <row r="499" spans="2:11" x14ac:dyDescent="0.25">
      <c r="B499" s="21" t="s">
        <v>283</v>
      </c>
      <c r="C499" s="94"/>
      <c r="D499" s="48">
        <f t="shared" si="20"/>
        <v>6990</v>
      </c>
      <c r="E499" s="24"/>
      <c r="F499" s="24"/>
      <c r="G499" s="24">
        <v>6990</v>
      </c>
      <c r="H499" s="48">
        <f t="shared" si="21"/>
        <v>6990</v>
      </c>
      <c r="I499" s="24"/>
      <c r="J499" s="24"/>
      <c r="K499" s="24">
        <v>6990</v>
      </c>
    </row>
    <row r="500" spans="2:11" x14ac:dyDescent="0.25">
      <c r="B500" s="21" t="s">
        <v>284</v>
      </c>
      <c r="C500" s="94"/>
      <c r="D500" s="48">
        <f t="shared" si="20"/>
        <v>0</v>
      </c>
      <c r="E500" s="24"/>
      <c r="F500" s="24"/>
      <c r="G500" s="24"/>
      <c r="H500" s="48">
        <f t="shared" si="21"/>
        <v>0</v>
      </c>
      <c r="I500" s="24"/>
      <c r="J500" s="24"/>
      <c r="K500" s="24"/>
    </row>
    <row r="501" spans="2:11" x14ac:dyDescent="0.25">
      <c r="B501" s="21" t="s">
        <v>285</v>
      </c>
      <c r="C501" s="94"/>
      <c r="D501" s="48">
        <f t="shared" si="20"/>
        <v>0</v>
      </c>
      <c r="E501" s="24"/>
      <c r="F501" s="24"/>
      <c r="G501" s="24"/>
      <c r="H501" s="48">
        <f t="shared" si="21"/>
        <v>0</v>
      </c>
      <c r="I501" s="24"/>
      <c r="J501" s="24"/>
      <c r="K501" s="24"/>
    </row>
    <row r="502" spans="2:11" x14ac:dyDescent="0.25">
      <c r="B502" s="21" t="s">
        <v>660</v>
      </c>
      <c r="C502" s="94"/>
      <c r="D502" s="48">
        <f t="shared" si="20"/>
        <v>0</v>
      </c>
      <c r="E502" s="24"/>
      <c r="F502" s="24"/>
      <c r="G502" s="24"/>
      <c r="H502" s="48">
        <f t="shared" si="21"/>
        <v>0</v>
      </c>
      <c r="I502" s="24"/>
      <c r="J502" s="24"/>
      <c r="K502" s="24"/>
    </row>
    <row r="503" spans="2:11" x14ac:dyDescent="0.25">
      <c r="B503" s="21" t="s">
        <v>289</v>
      </c>
      <c r="C503" s="94"/>
      <c r="D503" s="48">
        <f t="shared" si="20"/>
        <v>0</v>
      </c>
      <c r="E503" s="24"/>
      <c r="F503" s="24"/>
      <c r="G503" s="24"/>
      <c r="H503" s="48">
        <f t="shared" si="21"/>
        <v>0</v>
      </c>
      <c r="I503" s="24"/>
      <c r="J503" s="24"/>
      <c r="K503" s="24"/>
    </row>
    <row r="504" spans="2:11" x14ac:dyDescent="0.25">
      <c r="B504" s="21" t="s">
        <v>661</v>
      </c>
      <c r="C504" s="94"/>
      <c r="D504" s="48">
        <f t="shared" si="20"/>
        <v>0</v>
      </c>
      <c r="E504" s="24"/>
      <c r="F504" s="24"/>
      <c r="G504" s="24"/>
      <c r="H504" s="48">
        <f t="shared" si="21"/>
        <v>0</v>
      </c>
      <c r="I504" s="24"/>
      <c r="J504" s="24"/>
      <c r="K504" s="24"/>
    </row>
    <row r="505" spans="2:11" x14ac:dyDescent="0.25">
      <c r="B505" s="21" t="s">
        <v>291</v>
      </c>
      <c r="C505" s="94"/>
      <c r="D505" s="48">
        <f t="shared" si="20"/>
        <v>5000</v>
      </c>
      <c r="E505" s="24">
        <v>0</v>
      </c>
      <c r="F505" s="24"/>
      <c r="G505" s="24">
        <v>5000</v>
      </c>
      <c r="H505" s="48">
        <f t="shared" si="21"/>
        <v>5000</v>
      </c>
      <c r="I505" s="24"/>
      <c r="J505" s="24"/>
      <c r="K505" s="24">
        <v>5000</v>
      </c>
    </row>
    <row r="506" spans="2:11" x14ac:dyDescent="0.25">
      <c r="B506" s="21" t="s">
        <v>270</v>
      </c>
      <c r="C506" s="94"/>
      <c r="D506" s="48">
        <f t="shared" si="20"/>
        <v>0</v>
      </c>
      <c r="E506" s="24"/>
      <c r="F506" s="24"/>
      <c r="G506" s="24"/>
      <c r="H506" s="48">
        <f t="shared" si="21"/>
        <v>0</v>
      </c>
      <c r="I506" s="24"/>
      <c r="J506" s="24"/>
      <c r="K506" s="24"/>
    </row>
    <row r="507" spans="2:11" x14ac:dyDescent="0.25">
      <c r="B507" s="21" t="s">
        <v>292</v>
      </c>
      <c r="C507" s="94"/>
      <c r="D507" s="48">
        <f t="shared" si="20"/>
        <v>66000</v>
      </c>
      <c r="E507" s="24">
        <v>0</v>
      </c>
      <c r="F507" s="24"/>
      <c r="G507" s="24">
        <v>66000</v>
      </c>
      <c r="H507" s="48">
        <f t="shared" si="21"/>
        <v>33000</v>
      </c>
      <c r="I507" s="23"/>
      <c r="J507" s="23"/>
      <c r="K507" s="24">
        <v>33000</v>
      </c>
    </row>
    <row r="508" spans="2:11" x14ac:dyDescent="0.25">
      <c r="B508" s="80"/>
      <c r="C508" s="108" t="s">
        <v>662</v>
      </c>
      <c r="D508" s="82">
        <f t="shared" si="20"/>
        <v>0</v>
      </c>
      <c r="E508" s="82">
        <f>SUM(E509)</f>
        <v>0</v>
      </c>
      <c r="F508" s="82">
        <f>SUM(F509)</f>
        <v>0</v>
      </c>
      <c r="G508" s="82">
        <f>SUM(G509)</f>
        <v>0</v>
      </c>
      <c r="H508" s="82">
        <f t="shared" si="21"/>
        <v>0</v>
      </c>
      <c r="I508" s="82">
        <f>SUM(I509)</f>
        <v>0</v>
      </c>
      <c r="J508" s="82">
        <f>SUM(J509)</f>
        <v>0</v>
      </c>
      <c r="K508" s="82">
        <f>SUM(K509)</f>
        <v>0</v>
      </c>
    </row>
    <row r="509" spans="2:11" x14ac:dyDescent="0.25">
      <c r="B509" s="21" t="s">
        <v>663</v>
      </c>
      <c r="C509" s="99" t="s">
        <v>664</v>
      </c>
      <c r="D509" s="48">
        <f t="shared" si="20"/>
        <v>0</v>
      </c>
      <c r="E509" s="75"/>
      <c r="F509" s="75"/>
      <c r="G509" s="75"/>
      <c r="H509" s="48">
        <f t="shared" si="21"/>
        <v>0</v>
      </c>
      <c r="I509" s="75"/>
      <c r="J509" s="75"/>
      <c r="K509" s="75"/>
    </row>
    <row r="510" spans="2:11" x14ac:dyDescent="0.25">
      <c r="B510" s="107"/>
      <c r="C510" s="108" t="s">
        <v>665</v>
      </c>
      <c r="D510" s="82">
        <f t="shared" si="20"/>
        <v>0</v>
      </c>
      <c r="E510" s="82">
        <f>SUM(E511)</f>
        <v>0</v>
      </c>
      <c r="F510" s="82">
        <f>SUM(F511)</f>
        <v>0</v>
      </c>
      <c r="G510" s="82">
        <f>SUM(G511)</f>
        <v>0</v>
      </c>
      <c r="H510" s="82">
        <f t="shared" si="21"/>
        <v>0</v>
      </c>
      <c r="I510" s="82">
        <f>SUM(I511)</f>
        <v>0</v>
      </c>
      <c r="J510" s="82">
        <f>SUM(J511)</f>
        <v>0</v>
      </c>
      <c r="K510" s="82">
        <f>SUM(K511)</f>
        <v>0</v>
      </c>
    </row>
    <row r="511" spans="2:11" x14ac:dyDescent="0.25">
      <c r="B511" s="52" t="s">
        <v>666</v>
      </c>
      <c r="C511" s="100" t="s">
        <v>667</v>
      </c>
      <c r="D511" s="48">
        <f t="shared" si="20"/>
        <v>0</v>
      </c>
      <c r="E511" s="24"/>
      <c r="F511" s="24"/>
      <c r="G511" s="24"/>
      <c r="H511" s="48">
        <f t="shared" si="21"/>
        <v>0</v>
      </c>
      <c r="I511" s="24"/>
      <c r="J511" s="24"/>
      <c r="K511" s="24"/>
    </row>
    <row r="512" spans="2:11" x14ac:dyDescent="0.25">
      <c r="B512" s="107"/>
      <c r="C512" s="108" t="s">
        <v>668</v>
      </c>
      <c r="D512" s="82">
        <f t="shared" si="20"/>
        <v>0</v>
      </c>
      <c r="E512" s="82">
        <f>SUM(E513)</f>
        <v>0</v>
      </c>
      <c r="F512" s="82">
        <f>SUM(F513)</f>
        <v>0</v>
      </c>
      <c r="G512" s="82">
        <f>SUM(G513)</f>
        <v>0</v>
      </c>
      <c r="H512" s="82">
        <f t="shared" si="21"/>
        <v>0</v>
      </c>
      <c r="I512" s="82">
        <f>SUM(I513)</f>
        <v>0</v>
      </c>
      <c r="J512" s="82">
        <f>SUM(J513)</f>
        <v>0</v>
      </c>
      <c r="K512" s="82">
        <f>SUM(K513)</f>
        <v>0</v>
      </c>
    </row>
    <row r="513" spans="2:11" x14ac:dyDescent="0.25">
      <c r="B513" s="52" t="s">
        <v>669</v>
      </c>
      <c r="C513" s="94" t="s">
        <v>670</v>
      </c>
      <c r="D513" s="48">
        <f t="shared" si="20"/>
        <v>0</v>
      </c>
      <c r="E513" s="75"/>
      <c r="F513" s="75"/>
      <c r="G513" s="75">
        <v>0</v>
      </c>
      <c r="H513" s="48">
        <f t="shared" si="21"/>
        <v>0</v>
      </c>
      <c r="I513" s="75"/>
      <c r="J513" s="75"/>
      <c r="K513" s="75">
        <v>0</v>
      </c>
    </row>
    <row r="514" spans="2:11" x14ac:dyDescent="0.25">
      <c r="B514" s="80" t="s">
        <v>671</v>
      </c>
      <c r="C514" s="81" t="s">
        <v>672</v>
      </c>
      <c r="D514" s="82">
        <f t="shared" si="20"/>
        <v>0</v>
      </c>
      <c r="E514" s="82">
        <f>SUM(E515:E523)</f>
        <v>0</v>
      </c>
      <c r="F514" s="82">
        <f>SUM(F515:F523)</f>
        <v>0</v>
      </c>
      <c r="G514" s="82">
        <f>SUM(G515:G523)</f>
        <v>0</v>
      </c>
      <c r="H514" s="82">
        <f t="shared" si="21"/>
        <v>0</v>
      </c>
      <c r="I514" s="82">
        <f>SUM(I515:I523)</f>
        <v>0</v>
      </c>
      <c r="J514" s="82">
        <f>SUM(J515:J523)</f>
        <v>0</v>
      </c>
      <c r="K514" s="82">
        <f>SUM(K515:K523)</f>
        <v>0</v>
      </c>
    </row>
    <row r="515" spans="2:11" x14ac:dyDescent="0.25">
      <c r="B515" s="21" t="s">
        <v>673</v>
      </c>
      <c r="C515" s="94" t="s">
        <v>674</v>
      </c>
      <c r="D515" s="48">
        <f t="shared" si="20"/>
        <v>0</v>
      </c>
      <c r="E515" s="75"/>
      <c r="F515" s="75"/>
      <c r="G515" s="75"/>
      <c r="H515" s="48">
        <f t="shared" si="21"/>
        <v>0</v>
      </c>
      <c r="I515" s="75"/>
      <c r="J515" s="75"/>
      <c r="K515" s="75"/>
    </row>
    <row r="516" spans="2:11" x14ac:dyDescent="0.25">
      <c r="B516" s="21" t="s">
        <v>675</v>
      </c>
      <c r="C516" s="94" t="s">
        <v>676</v>
      </c>
      <c r="D516" s="48">
        <f t="shared" si="20"/>
        <v>0</v>
      </c>
      <c r="E516" s="75"/>
      <c r="F516" s="75"/>
      <c r="G516" s="75"/>
      <c r="H516" s="48">
        <f t="shared" si="21"/>
        <v>0</v>
      </c>
      <c r="I516" s="75"/>
      <c r="J516" s="75"/>
      <c r="K516" s="75"/>
    </row>
    <row r="517" spans="2:11" x14ac:dyDescent="0.25">
      <c r="B517" s="21" t="s">
        <v>677</v>
      </c>
      <c r="C517" s="94" t="s">
        <v>678</v>
      </c>
      <c r="D517" s="48">
        <f t="shared" si="20"/>
        <v>0</v>
      </c>
      <c r="E517" s="75"/>
      <c r="F517" s="75"/>
      <c r="G517" s="75"/>
      <c r="H517" s="48">
        <f t="shared" si="21"/>
        <v>0</v>
      </c>
      <c r="I517" s="75"/>
      <c r="J517" s="75"/>
      <c r="K517" s="75"/>
    </row>
    <row r="518" spans="2:11" x14ac:dyDescent="0.25">
      <c r="B518" s="21" t="s">
        <v>679</v>
      </c>
      <c r="C518" s="94" t="s">
        <v>678</v>
      </c>
      <c r="D518" s="48">
        <f t="shared" si="20"/>
        <v>0</v>
      </c>
      <c r="E518" s="75"/>
      <c r="F518" s="75"/>
      <c r="G518" s="75">
        <v>0</v>
      </c>
      <c r="H518" s="48">
        <f t="shared" si="21"/>
        <v>0</v>
      </c>
      <c r="I518" s="75"/>
      <c r="J518" s="75"/>
      <c r="K518" s="75"/>
    </row>
    <row r="519" spans="2:11" x14ac:dyDescent="0.25">
      <c r="B519" s="21" t="s">
        <v>316</v>
      </c>
      <c r="C519" s="94" t="s">
        <v>680</v>
      </c>
      <c r="D519" s="48">
        <f t="shared" si="20"/>
        <v>0</v>
      </c>
      <c r="E519" s="75"/>
      <c r="F519" s="75"/>
      <c r="G519" s="75"/>
      <c r="H519" s="48">
        <f t="shared" si="21"/>
        <v>0</v>
      </c>
      <c r="I519" s="75"/>
      <c r="J519" s="75"/>
      <c r="K519" s="75"/>
    </row>
    <row r="520" spans="2:11" x14ac:dyDescent="0.25">
      <c r="B520" s="21" t="s">
        <v>681</v>
      </c>
      <c r="C520" s="94" t="s">
        <v>682</v>
      </c>
      <c r="D520" s="48">
        <f t="shared" si="20"/>
        <v>0</v>
      </c>
      <c r="E520" s="75"/>
      <c r="F520" s="75"/>
      <c r="G520" s="75"/>
      <c r="H520" s="48">
        <f t="shared" si="21"/>
        <v>0</v>
      </c>
      <c r="I520" s="75"/>
      <c r="J520" s="75"/>
      <c r="K520" s="75"/>
    </row>
    <row r="521" spans="2:11" x14ac:dyDescent="0.25">
      <c r="B521" s="21" t="s">
        <v>683</v>
      </c>
      <c r="C521" s="99" t="s">
        <v>684</v>
      </c>
      <c r="D521" s="48">
        <f t="shared" si="20"/>
        <v>0</v>
      </c>
      <c r="E521" s="75"/>
      <c r="F521" s="75"/>
      <c r="G521" s="75"/>
      <c r="H521" s="48">
        <f t="shared" si="21"/>
        <v>0</v>
      </c>
      <c r="I521" s="75"/>
      <c r="J521" s="75"/>
      <c r="K521" s="75"/>
    </row>
    <row r="522" spans="2:11" x14ac:dyDescent="0.25">
      <c r="B522" s="21" t="s">
        <v>685</v>
      </c>
      <c r="C522" s="99" t="s">
        <v>686</v>
      </c>
      <c r="D522" s="48">
        <f t="shared" si="20"/>
        <v>0</v>
      </c>
      <c r="E522" s="75"/>
      <c r="F522" s="75"/>
      <c r="G522" s="75"/>
      <c r="H522" s="48">
        <f t="shared" si="21"/>
        <v>0</v>
      </c>
      <c r="I522" s="75"/>
      <c r="J522" s="75"/>
      <c r="K522" s="75"/>
    </row>
    <row r="523" spans="2:11" x14ac:dyDescent="0.25">
      <c r="B523" s="21" t="s">
        <v>687</v>
      </c>
      <c r="C523" s="94" t="s">
        <v>688</v>
      </c>
      <c r="D523" s="48">
        <f t="shared" si="20"/>
        <v>0</v>
      </c>
      <c r="E523" s="75"/>
      <c r="F523" s="75"/>
      <c r="G523" s="75"/>
      <c r="H523" s="48">
        <f t="shared" si="21"/>
        <v>0</v>
      </c>
      <c r="I523" s="75"/>
      <c r="J523" s="75"/>
      <c r="K523" s="75"/>
    </row>
    <row r="524" spans="2:11" x14ac:dyDescent="0.25">
      <c r="B524" s="80" t="s">
        <v>689</v>
      </c>
      <c r="C524" s="81" t="s">
        <v>690</v>
      </c>
      <c r="D524" s="82">
        <f t="shared" si="20"/>
        <v>46890</v>
      </c>
      <c r="E524" s="82">
        <f>SUM(E525,E533)</f>
        <v>0</v>
      </c>
      <c r="F524" s="82">
        <f>SUM(F525,F533)</f>
        <v>0</v>
      </c>
      <c r="G524" s="82">
        <f>SUM(G525,G533)</f>
        <v>46890</v>
      </c>
      <c r="H524" s="82">
        <f t="shared" si="21"/>
        <v>17090</v>
      </c>
      <c r="I524" s="82">
        <f>SUM(I525,I533)</f>
        <v>0</v>
      </c>
      <c r="J524" s="82">
        <f>SUM(J525,J533)</f>
        <v>0</v>
      </c>
      <c r="K524" s="82">
        <f>SUM(K525,K533)</f>
        <v>17090</v>
      </c>
    </row>
    <row r="525" spans="2:11" x14ac:dyDescent="0.25">
      <c r="B525" s="80" t="s">
        <v>691</v>
      </c>
      <c r="C525" s="81" t="s">
        <v>692</v>
      </c>
      <c r="D525" s="82">
        <f t="shared" si="20"/>
        <v>16990</v>
      </c>
      <c r="E525" s="82">
        <f>SUM(E526:E532)</f>
        <v>0</v>
      </c>
      <c r="F525" s="82">
        <f>SUM(F526:F532)</f>
        <v>0</v>
      </c>
      <c r="G525" s="82">
        <f>SUM(G526:G532)</f>
        <v>16990</v>
      </c>
      <c r="H525" s="82">
        <f t="shared" si="21"/>
        <v>16990</v>
      </c>
      <c r="I525" s="82">
        <f>SUM(I526:I532)</f>
        <v>0</v>
      </c>
      <c r="J525" s="82">
        <f>SUM(J526:J532)</f>
        <v>0</v>
      </c>
      <c r="K525" s="82">
        <f>SUM(K526:K532)</f>
        <v>16990</v>
      </c>
    </row>
    <row r="526" spans="2:11" x14ac:dyDescent="0.25">
      <c r="B526" s="21" t="s">
        <v>693</v>
      </c>
      <c r="C526" s="99" t="s">
        <v>694</v>
      </c>
      <c r="D526" s="48">
        <f t="shared" si="20"/>
        <v>0</v>
      </c>
      <c r="E526" s="24"/>
      <c r="F526" s="24"/>
      <c r="G526" s="24"/>
      <c r="H526" s="48">
        <f t="shared" si="21"/>
        <v>0</v>
      </c>
      <c r="I526" s="24"/>
      <c r="J526" s="24"/>
      <c r="K526" s="24"/>
    </row>
    <row r="527" spans="2:11" x14ac:dyDescent="0.25">
      <c r="B527" s="21" t="s">
        <v>695</v>
      </c>
      <c r="C527" s="99" t="s">
        <v>694</v>
      </c>
      <c r="D527" s="48">
        <f t="shared" si="20"/>
        <v>0</v>
      </c>
      <c r="E527" s="24"/>
      <c r="F527" s="24"/>
      <c r="G527" s="24"/>
      <c r="H527" s="48">
        <f t="shared" si="21"/>
        <v>0</v>
      </c>
      <c r="I527" s="24"/>
      <c r="J527" s="24"/>
      <c r="K527" s="24"/>
    </row>
    <row r="528" spans="2:11" x14ac:dyDescent="0.25">
      <c r="B528" s="21" t="s">
        <v>392</v>
      </c>
      <c r="C528" s="99" t="s">
        <v>696</v>
      </c>
      <c r="D528" s="48">
        <f t="shared" si="20"/>
        <v>0</v>
      </c>
      <c r="E528" s="24"/>
      <c r="F528" s="24"/>
      <c r="G528" s="24"/>
      <c r="H528" s="48">
        <f t="shared" si="21"/>
        <v>0</v>
      </c>
      <c r="I528" s="24"/>
      <c r="J528" s="24"/>
      <c r="K528" s="24"/>
    </row>
    <row r="529" spans="2:11" x14ac:dyDescent="0.25">
      <c r="B529" s="21" t="s">
        <v>697</v>
      </c>
      <c r="C529" s="99" t="s">
        <v>694</v>
      </c>
      <c r="D529" s="48">
        <f t="shared" si="20"/>
        <v>0</v>
      </c>
      <c r="E529" s="24"/>
      <c r="F529" s="24"/>
      <c r="G529" s="24"/>
      <c r="H529" s="48">
        <f t="shared" si="21"/>
        <v>0</v>
      </c>
      <c r="I529" s="24"/>
      <c r="J529" s="24"/>
      <c r="K529" s="24"/>
    </row>
    <row r="530" spans="2:11" x14ac:dyDescent="0.25">
      <c r="B530" s="21" t="s">
        <v>330</v>
      </c>
      <c r="C530" s="99" t="s">
        <v>694</v>
      </c>
      <c r="D530" s="48">
        <f t="shared" si="20"/>
        <v>0</v>
      </c>
      <c r="E530" s="24"/>
      <c r="F530" s="24"/>
      <c r="G530" s="24"/>
      <c r="H530" s="48">
        <f t="shared" si="21"/>
        <v>0</v>
      </c>
      <c r="I530" s="24"/>
      <c r="J530" s="24"/>
      <c r="K530" s="24"/>
    </row>
    <row r="531" spans="2:11" x14ac:dyDescent="0.25">
      <c r="B531" s="21" t="s">
        <v>331</v>
      </c>
      <c r="C531" s="99" t="s">
        <v>694</v>
      </c>
      <c r="D531" s="48">
        <f t="shared" si="20"/>
        <v>16990</v>
      </c>
      <c r="E531" s="24"/>
      <c r="F531" s="24"/>
      <c r="G531" s="24">
        <v>16990</v>
      </c>
      <c r="H531" s="48">
        <f t="shared" si="21"/>
        <v>16990</v>
      </c>
      <c r="I531" s="24"/>
      <c r="J531" s="24"/>
      <c r="K531" s="24">
        <v>16990</v>
      </c>
    </row>
    <row r="532" spans="2:11" x14ac:dyDescent="0.25">
      <c r="B532" s="21" t="s">
        <v>332</v>
      </c>
      <c r="C532" s="99" t="s">
        <v>694</v>
      </c>
      <c r="D532" s="48">
        <f t="shared" si="20"/>
        <v>0</v>
      </c>
      <c r="E532" s="24"/>
      <c r="F532" s="24"/>
      <c r="G532" s="24"/>
      <c r="H532" s="48">
        <f t="shared" si="21"/>
        <v>0</v>
      </c>
      <c r="I532" s="24"/>
      <c r="J532" s="24"/>
      <c r="K532" s="24"/>
    </row>
    <row r="533" spans="2:11" x14ac:dyDescent="0.25">
      <c r="B533" s="80" t="s">
        <v>698</v>
      </c>
      <c r="C533" s="81" t="s">
        <v>699</v>
      </c>
      <c r="D533" s="82">
        <f t="shared" si="20"/>
        <v>29900</v>
      </c>
      <c r="E533" s="82">
        <f>SUM(E534:E541)</f>
        <v>0</v>
      </c>
      <c r="F533" s="82">
        <f>SUM(F534:F541)</f>
        <v>0</v>
      </c>
      <c r="G533" s="82">
        <f>SUM(G534:G541)</f>
        <v>29900</v>
      </c>
      <c r="H533" s="82">
        <f t="shared" si="21"/>
        <v>100</v>
      </c>
      <c r="I533" s="82">
        <f>SUM(I534:I541)</f>
        <v>0</v>
      </c>
      <c r="J533" s="82">
        <f>SUM(J534:J541)</f>
        <v>0</v>
      </c>
      <c r="K533" s="82">
        <f>SUM(K534:K541)</f>
        <v>100</v>
      </c>
    </row>
    <row r="534" spans="2:11" x14ac:dyDescent="0.25">
      <c r="B534" s="21" t="s">
        <v>335</v>
      </c>
      <c r="C534" s="99" t="s">
        <v>700</v>
      </c>
      <c r="D534" s="48">
        <f t="shared" si="20"/>
        <v>0</v>
      </c>
      <c r="E534" s="24"/>
      <c r="F534" s="24"/>
      <c r="G534" s="24"/>
      <c r="H534" s="48">
        <f t="shared" si="21"/>
        <v>0</v>
      </c>
      <c r="I534" s="24"/>
      <c r="J534" s="24"/>
      <c r="K534" s="24"/>
    </row>
    <row r="535" spans="2:11" x14ac:dyDescent="0.25">
      <c r="B535" s="21" t="s">
        <v>701</v>
      </c>
      <c r="C535" s="99" t="s">
        <v>700</v>
      </c>
      <c r="D535" s="48">
        <f t="shared" si="20"/>
        <v>0</v>
      </c>
      <c r="E535" s="24"/>
      <c r="F535" s="24"/>
      <c r="G535" s="24"/>
      <c r="H535" s="48">
        <f t="shared" si="21"/>
        <v>0</v>
      </c>
      <c r="I535" s="24"/>
      <c r="J535" s="24"/>
      <c r="K535" s="24"/>
    </row>
    <row r="536" spans="2:11" x14ac:dyDescent="0.25">
      <c r="B536" s="21" t="s">
        <v>395</v>
      </c>
      <c r="C536" s="99" t="s">
        <v>702</v>
      </c>
      <c r="D536" s="48">
        <f t="shared" si="20"/>
        <v>0</v>
      </c>
      <c r="E536" s="24">
        <v>0</v>
      </c>
      <c r="F536" s="24"/>
      <c r="G536" s="24">
        <v>0</v>
      </c>
      <c r="H536" s="48">
        <f t="shared" si="21"/>
        <v>0</v>
      </c>
      <c r="I536" s="24"/>
      <c r="J536" s="24"/>
      <c r="K536" s="24">
        <v>0</v>
      </c>
    </row>
    <row r="537" spans="2:11" x14ac:dyDescent="0.25">
      <c r="B537" s="21" t="s">
        <v>340</v>
      </c>
      <c r="C537" s="99" t="s">
        <v>703</v>
      </c>
      <c r="D537" s="48">
        <f t="shared" si="20"/>
        <v>0</v>
      </c>
      <c r="E537" s="24"/>
      <c r="F537" s="24"/>
      <c r="G537" s="24"/>
      <c r="H537" s="48">
        <f t="shared" si="21"/>
        <v>0</v>
      </c>
      <c r="I537" s="24"/>
      <c r="J537" s="24"/>
      <c r="K537" s="24"/>
    </row>
    <row r="538" spans="2:11" x14ac:dyDescent="0.25">
      <c r="B538" s="21" t="s">
        <v>704</v>
      </c>
      <c r="C538" s="99" t="s">
        <v>705</v>
      </c>
      <c r="D538" s="48">
        <f t="shared" si="20"/>
        <v>0</v>
      </c>
      <c r="E538" s="24"/>
      <c r="F538" s="24"/>
      <c r="G538" s="24"/>
      <c r="H538" s="48">
        <f t="shared" si="21"/>
        <v>0</v>
      </c>
      <c r="I538" s="24"/>
      <c r="J538" s="24"/>
      <c r="K538" s="24"/>
    </row>
    <row r="539" spans="2:11" x14ac:dyDescent="0.25">
      <c r="B539" s="21" t="s">
        <v>341</v>
      </c>
      <c r="C539" s="99" t="s">
        <v>706</v>
      </c>
      <c r="D539" s="48">
        <f t="shared" si="20"/>
        <v>0</v>
      </c>
      <c r="E539" s="24"/>
      <c r="F539" s="24"/>
      <c r="G539" s="24"/>
      <c r="H539" s="48">
        <f t="shared" si="21"/>
        <v>0</v>
      </c>
      <c r="I539" s="24"/>
      <c r="J539" s="24"/>
      <c r="K539" s="24"/>
    </row>
    <row r="540" spans="2:11" x14ac:dyDescent="0.25">
      <c r="B540" s="21" t="s">
        <v>343</v>
      </c>
      <c r="C540" s="99" t="s">
        <v>706</v>
      </c>
      <c r="D540" s="48">
        <f t="shared" si="20"/>
        <v>29900</v>
      </c>
      <c r="E540" s="24">
        <v>0</v>
      </c>
      <c r="F540" s="24"/>
      <c r="G540" s="24">
        <v>29900</v>
      </c>
      <c r="H540" s="48">
        <f t="shared" si="21"/>
        <v>100</v>
      </c>
      <c r="I540" s="24"/>
      <c r="J540" s="24"/>
      <c r="K540" s="24">
        <v>100</v>
      </c>
    </row>
    <row r="541" spans="2:11" x14ac:dyDescent="0.25">
      <c r="B541" s="21" t="s">
        <v>346</v>
      </c>
      <c r="C541" s="99" t="s">
        <v>705</v>
      </c>
      <c r="D541" s="48">
        <f t="shared" si="20"/>
        <v>0</v>
      </c>
      <c r="E541" s="24"/>
      <c r="F541" s="24"/>
      <c r="G541" s="24">
        <v>0</v>
      </c>
      <c r="H541" s="48">
        <f t="shared" si="21"/>
        <v>0</v>
      </c>
      <c r="I541" s="24"/>
      <c r="J541" s="24"/>
      <c r="K541" s="24"/>
    </row>
    <row r="542" spans="2:11" x14ac:dyDescent="0.25">
      <c r="B542" s="17" t="s">
        <v>707</v>
      </c>
      <c r="C542" s="70" t="s">
        <v>708</v>
      </c>
      <c r="D542" s="42">
        <f t="shared" si="20"/>
        <v>0</v>
      </c>
      <c r="E542" s="42">
        <f>SUM(E543,E547)</f>
        <v>0</v>
      </c>
      <c r="F542" s="42">
        <f>SUM(F543,F547)</f>
        <v>0</v>
      </c>
      <c r="G542" s="42">
        <f>SUM(G543,G547)</f>
        <v>0</v>
      </c>
      <c r="H542" s="42">
        <f t="shared" si="21"/>
        <v>0</v>
      </c>
      <c r="I542" s="42">
        <f>SUM(I543,I547)</f>
        <v>0</v>
      </c>
      <c r="J542" s="42">
        <f>SUM(J543,J547)</f>
        <v>0</v>
      </c>
      <c r="K542" s="42">
        <f>SUM(K543,K547)</f>
        <v>0</v>
      </c>
    </row>
    <row r="543" spans="2:11" x14ac:dyDescent="0.25">
      <c r="B543" s="80" t="s">
        <v>626</v>
      </c>
      <c r="C543" s="126" t="s">
        <v>627</v>
      </c>
      <c r="D543" s="82">
        <f t="shared" si="20"/>
        <v>0</v>
      </c>
      <c r="E543" s="82">
        <f>SUM(E544:E546)</f>
        <v>0</v>
      </c>
      <c r="F543" s="82">
        <f>SUM(F544:F546)</f>
        <v>0</v>
      </c>
      <c r="G543" s="82">
        <f>SUM(G544:G546)</f>
        <v>0</v>
      </c>
      <c r="H543" s="82">
        <f t="shared" si="21"/>
        <v>0</v>
      </c>
      <c r="I543" s="82">
        <f>SUM(I544:I546)</f>
        <v>0</v>
      </c>
      <c r="J543" s="82">
        <f>SUM(J544:J546)</f>
        <v>0</v>
      </c>
      <c r="K543" s="82">
        <f>SUM(K544:K546)</f>
        <v>0</v>
      </c>
    </row>
    <row r="544" spans="2:11" x14ac:dyDescent="0.25">
      <c r="B544" s="37" t="s">
        <v>216</v>
      </c>
      <c r="C544" s="74" t="s">
        <v>709</v>
      </c>
      <c r="D544" s="48">
        <f t="shared" si="20"/>
        <v>0</v>
      </c>
      <c r="E544" s="24"/>
      <c r="F544" s="24"/>
      <c r="G544" s="24"/>
      <c r="H544" s="48">
        <f t="shared" si="21"/>
        <v>0</v>
      </c>
      <c r="I544" s="24"/>
      <c r="J544" s="24"/>
      <c r="K544" s="24"/>
    </row>
    <row r="545" spans="2:11" x14ac:dyDescent="0.25">
      <c r="B545" s="37" t="s">
        <v>221</v>
      </c>
      <c r="C545" s="74" t="s">
        <v>629</v>
      </c>
      <c r="D545" s="48">
        <f t="shared" si="20"/>
        <v>0</v>
      </c>
      <c r="E545" s="24"/>
      <c r="F545" s="24"/>
      <c r="G545" s="24"/>
      <c r="H545" s="48">
        <f t="shared" si="21"/>
        <v>0</v>
      </c>
      <c r="I545" s="24"/>
      <c r="J545" s="24"/>
      <c r="K545" s="24"/>
    </row>
    <row r="546" spans="2:11" x14ac:dyDescent="0.25">
      <c r="B546" s="37" t="s">
        <v>630</v>
      </c>
      <c r="C546" s="74" t="s">
        <v>710</v>
      </c>
      <c r="D546" s="48">
        <f t="shared" si="20"/>
        <v>0</v>
      </c>
      <c r="E546" s="24"/>
      <c r="F546" s="24"/>
      <c r="G546" s="24"/>
      <c r="H546" s="48">
        <f t="shared" si="21"/>
        <v>0</v>
      </c>
      <c r="I546" s="24"/>
      <c r="J546" s="24"/>
      <c r="K546" s="24"/>
    </row>
    <row r="547" spans="2:11" x14ac:dyDescent="0.25">
      <c r="B547" s="80" t="s">
        <v>632</v>
      </c>
      <c r="C547" s="81" t="s">
        <v>633</v>
      </c>
      <c r="D547" s="82">
        <f t="shared" si="20"/>
        <v>0</v>
      </c>
      <c r="E547" s="82">
        <f>SUM(E548:E551)</f>
        <v>0</v>
      </c>
      <c r="F547" s="82">
        <f>SUM(F548:F551)</f>
        <v>0</v>
      </c>
      <c r="G547" s="82">
        <f>SUM(G548:G551)</f>
        <v>0</v>
      </c>
      <c r="H547" s="82">
        <f t="shared" si="21"/>
        <v>0</v>
      </c>
      <c r="I547" s="82">
        <f>SUM(I548:I551)</f>
        <v>0</v>
      </c>
      <c r="J547" s="82">
        <f>SUM(J548:J551)</f>
        <v>0</v>
      </c>
      <c r="K547" s="82">
        <f>SUM(K548:K551)</f>
        <v>0</v>
      </c>
    </row>
    <row r="548" spans="2:11" x14ac:dyDescent="0.25">
      <c r="B548" s="80" t="s">
        <v>375</v>
      </c>
      <c r="C548" s="112" t="s">
        <v>711</v>
      </c>
      <c r="D548" s="82">
        <f t="shared" si="20"/>
        <v>0</v>
      </c>
      <c r="E548" s="75"/>
      <c r="F548" s="75"/>
      <c r="G548" s="75"/>
      <c r="H548" s="82">
        <f t="shared" si="21"/>
        <v>0</v>
      </c>
      <c r="I548" s="75"/>
      <c r="J548" s="75"/>
      <c r="K548" s="75"/>
    </row>
    <row r="549" spans="2:11" x14ac:dyDescent="0.25">
      <c r="B549" s="80" t="s">
        <v>567</v>
      </c>
      <c r="C549" s="113" t="s">
        <v>712</v>
      </c>
      <c r="D549" s="82">
        <f t="shared" si="20"/>
        <v>0</v>
      </c>
      <c r="E549" s="75"/>
      <c r="F549" s="75"/>
      <c r="G549" s="75"/>
      <c r="H549" s="82">
        <f t="shared" si="21"/>
        <v>0</v>
      </c>
      <c r="I549" s="75"/>
      <c r="J549" s="75"/>
      <c r="K549" s="75"/>
    </row>
    <row r="550" spans="2:11" x14ac:dyDescent="0.25">
      <c r="B550" s="80" t="s">
        <v>567</v>
      </c>
      <c r="C550" s="112" t="s">
        <v>713</v>
      </c>
      <c r="D550" s="82">
        <f t="shared" si="20"/>
        <v>0</v>
      </c>
      <c r="E550" s="75"/>
      <c r="F550" s="75"/>
      <c r="G550" s="75"/>
      <c r="H550" s="82">
        <f t="shared" si="21"/>
        <v>0</v>
      </c>
      <c r="I550" s="75"/>
      <c r="J550" s="75"/>
      <c r="K550" s="75"/>
    </row>
    <row r="551" spans="2:11" x14ac:dyDescent="0.25">
      <c r="B551" s="80" t="s">
        <v>569</v>
      </c>
      <c r="C551" s="112" t="s">
        <v>714</v>
      </c>
      <c r="D551" s="82">
        <f t="shared" si="20"/>
        <v>0</v>
      </c>
      <c r="E551" s="82">
        <f>SUM(E552:E559)</f>
        <v>0</v>
      </c>
      <c r="F551" s="82">
        <f>SUM(F552:F559)</f>
        <v>0</v>
      </c>
      <c r="G551" s="82">
        <f>SUM(G552:G559)</f>
        <v>0</v>
      </c>
      <c r="H551" s="82">
        <f t="shared" si="21"/>
        <v>0</v>
      </c>
      <c r="I551" s="82">
        <f>SUM(I552:I559)</f>
        <v>0</v>
      </c>
      <c r="J551" s="82">
        <f>SUM(J552:J559)</f>
        <v>0</v>
      </c>
      <c r="K551" s="82">
        <f>SUM(K552:K559)</f>
        <v>0</v>
      </c>
    </row>
    <row r="552" spans="2:11" x14ac:dyDescent="0.25">
      <c r="B552" s="21" t="s">
        <v>637</v>
      </c>
      <c r="C552" s="105"/>
      <c r="D552" s="48">
        <f t="shared" si="20"/>
        <v>0</v>
      </c>
      <c r="E552" s="24"/>
      <c r="F552" s="24"/>
      <c r="G552" s="24"/>
      <c r="H552" s="48">
        <f t="shared" si="21"/>
        <v>0</v>
      </c>
      <c r="I552" s="24"/>
      <c r="J552" s="24"/>
      <c r="K552" s="24"/>
    </row>
    <row r="553" spans="2:11" x14ac:dyDescent="0.25">
      <c r="B553" s="21" t="s">
        <v>254</v>
      </c>
      <c r="C553" s="105"/>
      <c r="D553" s="48">
        <f t="shared" si="20"/>
        <v>0</v>
      </c>
      <c r="E553" s="24"/>
      <c r="F553" s="24"/>
      <c r="G553" s="24"/>
      <c r="H553" s="48">
        <f t="shared" si="21"/>
        <v>0</v>
      </c>
      <c r="I553" s="24"/>
      <c r="J553" s="24"/>
      <c r="K553" s="24"/>
    </row>
    <row r="554" spans="2:11" x14ac:dyDescent="0.25">
      <c r="B554" s="21" t="s">
        <v>638</v>
      </c>
      <c r="C554" s="105"/>
      <c r="D554" s="48">
        <f t="shared" si="20"/>
        <v>0</v>
      </c>
      <c r="E554" s="24"/>
      <c r="F554" s="24"/>
      <c r="G554" s="24"/>
      <c r="H554" s="48">
        <f t="shared" si="21"/>
        <v>0</v>
      </c>
      <c r="I554" s="24"/>
      <c r="J554" s="24"/>
      <c r="K554" s="24"/>
    </row>
    <row r="555" spans="2:11" x14ac:dyDescent="0.25">
      <c r="B555" s="21" t="s">
        <v>639</v>
      </c>
      <c r="C555" s="146"/>
      <c r="D555" s="48">
        <f t="shared" si="20"/>
        <v>0</v>
      </c>
      <c r="E555" s="24"/>
      <c r="F555" s="24"/>
      <c r="G555" s="24"/>
      <c r="H555" s="48">
        <f t="shared" si="21"/>
        <v>0</v>
      </c>
      <c r="I555" s="24"/>
      <c r="J555" s="24"/>
      <c r="K555" s="24"/>
    </row>
    <row r="556" spans="2:11" x14ac:dyDescent="0.25">
      <c r="B556" s="21" t="s">
        <v>640</v>
      </c>
      <c r="C556" s="105"/>
      <c r="D556" s="48">
        <f t="shared" si="20"/>
        <v>0</v>
      </c>
      <c r="E556" s="24"/>
      <c r="F556" s="24"/>
      <c r="G556" s="24"/>
      <c r="H556" s="48">
        <f t="shared" si="21"/>
        <v>0</v>
      </c>
      <c r="I556" s="24"/>
      <c r="J556" s="24"/>
      <c r="K556" s="24"/>
    </row>
    <row r="557" spans="2:11" x14ac:dyDescent="0.25">
      <c r="B557" s="21" t="s">
        <v>641</v>
      </c>
      <c r="C557" s="105"/>
      <c r="D557" s="48">
        <f t="shared" si="20"/>
        <v>0</v>
      </c>
      <c r="E557" s="24"/>
      <c r="F557" s="24"/>
      <c r="G557" s="24"/>
      <c r="H557" s="48">
        <f t="shared" si="21"/>
        <v>0</v>
      </c>
      <c r="I557" s="24"/>
      <c r="J557" s="24"/>
      <c r="K557" s="24"/>
    </row>
    <row r="558" spans="2:11" x14ac:dyDescent="0.25">
      <c r="B558" s="21" t="s">
        <v>642</v>
      </c>
      <c r="C558" s="105"/>
      <c r="D558" s="48">
        <f t="shared" si="20"/>
        <v>0</v>
      </c>
      <c r="E558" s="24"/>
      <c r="F558" s="24"/>
      <c r="G558" s="24"/>
      <c r="H558" s="48">
        <f t="shared" si="21"/>
        <v>0</v>
      </c>
      <c r="I558" s="24"/>
      <c r="J558" s="24"/>
      <c r="K558" s="24"/>
    </row>
    <row r="559" spans="2:11" x14ac:dyDescent="0.25">
      <c r="B559" s="21" t="s">
        <v>258</v>
      </c>
      <c r="C559" s="105"/>
      <c r="D559" s="48">
        <f t="shared" si="20"/>
        <v>0</v>
      </c>
      <c r="E559" s="24"/>
      <c r="F559" s="24"/>
      <c r="G559" s="24"/>
      <c r="H559" s="48">
        <f t="shared" si="21"/>
        <v>0</v>
      </c>
      <c r="I559" s="24"/>
      <c r="J559" s="24"/>
      <c r="K559" s="24"/>
    </row>
    <row r="560" spans="2:11" x14ac:dyDescent="0.25">
      <c r="B560" s="52" t="s">
        <v>666</v>
      </c>
      <c r="C560" s="84" t="s">
        <v>667</v>
      </c>
      <c r="D560" s="48">
        <f t="shared" si="20"/>
        <v>0</v>
      </c>
      <c r="E560" s="75"/>
      <c r="F560" s="75"/>
      <c r="G560" s="75"/>
      <c r="H560" s="48">
        <f t="shared" si="21"/>
        <v>0</v>
      </c>
      <c r="I560" s="75"/>
      <c r="J560" s="75"/>
      <c r="K560" s="75"/>
    </row>
    <row r="561" spans="2:11" x14ac:dyDescent="0.25">
      <c r="B561" s="147" t="s">
        <v>715</v>
      </c>
      <c r="C561" s="148" t="s">
        <v>716</v>
      </c>
      <c r="D561" s="85">
        <f t="shared" si="20"/>
        <v>105000</v>
      </c>
      <c r="E561" s="85">
        <f>SUM(E562:E563)</f>
        <v>0</v>
      </c>
      <c r="F561" s="85">
        <f>SUM(F562:F563)</f>
        <v>0</v>
      </c>
      <c r="G561" s="85">
        <f>SUM(G562:G563)</f>
        <v>105000</v>
      </c>
      <c r="H561" s="85">
        <f t="shared" si="21"/>
        <v>44538.5</v>
      </c>
      <c r="I561" s="85">
        <f>SUM(I562:I563)</f>
        <v>0</v>
      </c>
      <c r="J561" s="85">
        <f>SUM(J562:J563)</f>
        <v>0</v>
      </c>
      <c r="K561" s="85">
        <f>SUM(K562:K563)</f>
        <v>44538.5</v>
      </c>
    </row>
    <row r="562" spans="2:11" x14ac:dyDescent="0.25">
      <c r="B562" s="71" t="s">
        <v>717</v>
      </c>
      <c r="C562" s="149" t="s">
        <v>718</v>
      </c>
      <c r="D562" s="48">
        <f t="shared" si="20"/>
        <v>105000</v>
      </c>
      <c r="E562" s="75">
        <v>0</v>
      </c>
      <c r="F562" s="75"/>
      <c r="G562" s="75">
        <v>105000</v>
      </c>
      <c r="H562" s="48">
        <f t="shared" si="21"/>
        <v>44538.5</v>
      </c>
      <c r="I562" s="75"/>
      <c r="J562" s="75"/>
      <c r="K562" s="75">
        <v>44538.5</v>
      </c>
    </row>
    <row r="563" spans="2:11" x14ac:dyDescent="0.25">
      <c r="B563" s="71" t="s">
        <v>719</v>
      </c>
      <c r="C563" s="149" t="s">
        <v>720</v>
      </c>
      <c r="D563" s="48">
        <f t="shared" si="20"/>
        <v>0</v>
      </c>
      <c r="E563" s="75"/>
      <c r="F563" s="75"/>
      <c r="G563" s="75">
        <v>0</v>
      </c>
      <c r="H563" s="48">
        <f t="shared" si="21"/>
        <v>0</v>
      </c>
      <c r="I563" s="75"/>
      <c r="J563" s="75"/>
      <c r="K563" s="75">
        <v>0</v>
      </c>
    </row>
    <row r="564" spans="2:11" x14ac:dyDescent="0.25">
      <c r="B564" s="63" t="s">
        <v>721</v>
      </c>
      <c r="C564" s="64">
        <v>11</v>
      </c>
      <c r="D564" s="65">
        <f t="shared" si="20"/>
        <v>0</v>
      </c>
      <c r="E564" s="65">
        <f>SUM(E565,E577)</f>
        <v>0</v>
      </c>
      <c r="F564" s="65">
        <f>SUM(F565,F577)</f>
        <v>0</v>
      </c>
      <c r="G564" s="65">
        <f>SUM(G565,G577)</f>
        <v>0</v>
      </c>
      <c r="H564" s="65">
        <f t="shared" si="21"/>
        <v>0</v>
      </c>
      <c r="I564" s="65">
        <f>SUM(I565,I577)</f>
        <v>0</v>
      </c>
      <c r="J564" s="65">
        <f>SUM(J565,J577)</f>
        <v>0</v>
      </c>
      <c r="K564" s="65">
        <f>SUM(K565,K577)</f>
        <v>0</v>
      </c>
    </row>
    <row r="565" spans="2:11" x14ac:dyDescent="0.25">
      <c r="B565" s="17" t="s">
        <v>722</v>
      </c>
      <c r="C565" s="70" t="s">
        <v>723</v>
      </c>
      <c r="D565" s="42">
        <f t="shared" si="20"/>
        <v>0</v>
      </c>
      <c r="E565" s="42">
        <f>SUM(E566,E569,E572,E574)</f>
        <v>0</v>
      </c>
      <c r="F565" s="42">
        <f>SUM(F566,F569,F572,F574)</f>
        <v>0</v>
      </c>
      <c r="G565" s="42">
        <f>SUM(G566,G569,G572,G574)</f>
        <v>0</v>
      </c>
      <c r="H565" s="42">
        <f t="shared" si="21"/>
        <v>0</v>
      </c>
      <c r="I565" s="42">
        <f>SUM(I566,I569,I572,I574)</f>
        <v>0</v>
      </c>
      <c r="J565" s="42">
        <f>SUM(J566,J569,J572,J574)</f>
        <v>0</v>
      </c>
      <c r="K565" s="42">
        <f>SUM(K566,K569,K572,K574)</f>
        <v>0</v>
      </c>
    </row>
    <row r="566" spans="2:11" x14ac:dyDescent="0.25">
      <c r="B566" s="107"/>
      <c r="C566" s="150" t="s">
        <v>724</v>
      </c>
      <c r="D566" s="82">
        <f t="shared" si="20"/>
        <v>0</v>
      </c>
      <c r="E566" s="82">
        <f>SUM(E567:E568)</f>
        <v>0</v>
      </c>
      <c r="F566" s="82">
        <f>SUM(F567:F568)</f>
        <v>0</v>
      </c>
      <c r="G566" s="82">
        <f>SUM(G567:G568)</f>
        <v>0</v>
      </c>
      <c r="H566" s="82">
        <f t="shared" si="21"/>
        <v>0</v>
      </c>
      <c r="I566" s="82">
        <f>SUM(I567:I568)</f>
        <v>0</v>
      </c>
      <c r="J566" s="82">
        <f>SUM(J567:J568)</f>
        <v>0</v>
      </c>
      <c r="K566" s="82">
        <f>SUM(K567:K568)</f>
        <v>0</v>
      </c>
    </row>
    <row r="567" spans="2:11" x14ac:dyDescent="0.25">
      <c r="B567" s="21" t="s">
        <v>725</v>
      </c>
      <c r="C567" s="94" t="s">
        <v>726</v>
      </c>
      <c r="D567" s="48">
        <f t="shared" si="20"/>
        <v>0</v>
      </c>
      <c r="E567" s="24"/>
      <c r="F567" s="24"/>
      <c r="G567" s="24"/>
      <c r="H567" s="48">
        <f t="shared" si="21"/>
        <v>0</v>
      </c>
      <c r="I567" s="24"/>
      <c r="J567" s="24"/>
      <c r="K567" s="24"/>
    </row>
    <row r="568" spans="2:11" x14ac:dyDescent="0.25">
      <c r="B568" s="21" t="s">
        <v>727</v>
      </c>
      <c r="C568" s="94" t="s">
        <v>728</v>
      </c>
      <c r="D568" s="48">
        <f t="shared" si="20"/>
        <v>0</v>
      </c>
      <c r="E568" s="24"/>
      <c r="F568" s="24"/>
      <c r="G568" s="24"/>
      <c r="H568" s="48">
        <f t="shared" si="21"/>
        <v>0</v>
      </c>
      <c r="I568" s="24"/>
      <c r="J568" s="24"/>
      <c r="K568" s="24"/>
    </row>
    <row r="569" spans="2:11" x14ac:dyDescent="0.25">
      <c r="B569" s="107"/>
      <c r="C569" s="106" t="s">
        <v>729</v>
      </c>
      <c r="D569" s="82">
        <f t="shared" si="20"/>
        <v>0</v>
      </c>
      <c r="E569" s="127">
        <f>SUM(E570:E571)</f>
        <v>0</v>
      </c>
      <c r="F569" s="127">
        <f>SUM(F570:F571)</f>
        <v>0</v>
      </c>
      <c r="G569" s="127">
        <f>SUM(G570:G571)</f>
        <v>0</v>
      </c>
      <c r="H569" s="82">
        <f t="shared" si="21"/>
        <v>0</v>
      </c>
      <c r="I569" s="127">
        <f>SUM(I570:I571)</f>
        <v>0</v>
      </c>
      <c r="J569" s="127">
        <f>SUM(J570:J571)</f>
        <v>0</v>
      </c>
      <c r="K569" s="127">
        <f>SUM(K570:K571)</f>
        <v>0</v>
      </c>
    </row>
    <row r="570" spans="2:11" x14ac:dyDescent="0.25">
      <c r="B570" s="21" t="s">
        <v>730</v>
      </c>
      <c r="C570" s="99" t="s">
        <v>731</v>
      </c>
      <c r="D570" s="48">
        <f t="shared" si="20"/>
        <v>0</v>
      </c>
      <c r="E570" s="24"/>
      <c r="F570" s="24"/>
      <c r="G570" s="24"/>
      <c r="H570" s="48">
        <f t="shared" si="21"/>
        <v>0</v>
      </c>
      <c r="I570" s="24"/>
      <c r="J570" s="24"/>
      <c r="K570" s="24"/>
    </row>
    <row r="571" spans="2:11" x14ac:dyDescent="0.25">
      <c r="B571" s="21" t="s">
        <v>732</v>
      </c>
      <c r="C571" s="94" t="s">
        <v>733</v>
      </c>
      <c r="D571" s="48">
        <f t="shared" si="20"/>
        <v>0</v>
      </c>
      <c r="E571" s="24"/>
      <c r="F571" s="24"/>
      <c r="G571" s="24"/>
      <c r="H571" s="48">
        <f t="shared" si="21"/>
        <v>0</v>
      </c>
      <c r="I571" s="24"/>
      <c r="J571" s="24"/>
      <c r="K571" s="24"/>
    </row>
    <row r="572" spans="2:11" x14ac:dyDescent="0.25">
      <c r="B572" s="107"/>
      <c r="C572" s="106" t="s">
        <v>734</v>
      </c>
      <c r="D572" s="82">
        <f t="shared" si="20"/>
        <v>0</v>
      </c>
      <c r="E572" s="127">
        <f>SUM(E573)</f>
        <v>0</v>
      </c>
      <c r="F572" s="127">
        <f>SUM(F573)</f>
        <v>0</v>
      </c>
      <c r="G572" s="127">
        <f>SUM(G573)</f>
        <v>0</v>
      </c>
      <c r="H572" s="82">
        <f t="shared" si="21"/>
        <v>0</v>
      </c>
      <c r="I572" s="127">
        <f>SUM(I573)</f>
        <v>0</v>
      </c>
      <c r="J572" s="127">
        <f>SUM(J573)</f>
        <v>0</v>
      </c>
      <c r="K572" s="127">
        <f>SUM(K573)</f>
        <v>0</v>
      </c>
    </row>
    <row r="573" spans="2:11" x14ac:dyDescent="0.25">
      <c r="B573" s="21" t="s">
        <v>735</v>
      </c>
      <c r="C573" s="94" t="s">
        <v>736</v>
      </c>
      <c r="D573" s="48">
        <f t="shared" si="20"/>
        <v>0</v>
      </c>
      <c r="E573" s="24"/>
      <c r="F573" s="24"/>
      <c r="G573" s="24"/>
      <c r="H573" s="48">
        <f t="shared" si="21"/>
        <v>0</v>
      </c>
      <c r="I573" s="24"/>
      <c r="J573" s="24"/>
      <c r="K573" s="24"/>
    </row>
    <row r="574" spans="2:11" x14ac:dyDescent="0.25">
      <c r="B574" s="107"/>
      <c r="C574" s="106" t="s">
        <v>737</v>
      </c>
      <c r="D574" s="82">
        <f t="shared" si="20"/>
        <v>0</v>
      </c>
      <c r="E574" s="127">
        <f>SUM(E575:E576)</f>
        <v>0</v>
      </c>
      <c r="F574" s="127">
        <f>SUM(F575:F576)</f>
        <v>0</v>
      </c>
      <c r="G574" s="127">
        <f>SUM(G575:G576)</f>
        <v>0</v>
      </c>
      <c r="H574" s="82">
        <f t="shared" si="21"/>
        <v>0</v>
      </c>
      <c r="I574" s="127">
        <f>SUM(I575:I576)</f>
        <v>0</v>
      </c>
      <c r="J574" s="127">
        <f>SUM(J575:J576)</f>
        <v>0</v>
      </c>
      <c r="K574" s="127">
        <f>SUM(K575:K576)</f>
        <v>0</v>
      </c>
    </row>
    <row r="575" spans="2:11" x14ac:dyDescent="0.25">
      <c r="B575" s="21" t="s">
        <v>738</v>
      </c>
      <c r="C575" s="99" t="s">
        <v>739</v>
      </c>
      <c r="D575" s="48">
        <f t="shared" si="20"/>
        <v>0</v>
      </c>
      <c r="E575" s="24"/>
      <c r="F575" s="24"/>
      <c r="G575" s="24"/>
      <c r="H575" s="48">
        <f t="shared" si="21"/>
        <v>0</v>
      </c>
      <c r="I575" s="24"/>
      <c r="J575" s="24"/>
      <c r="K575" s="24"/>
    </row>
    <row r="576" spans="2:11" x14ac:dyDescent="0.25">
      <c r="B576" s="21" t="s">
        <v>346</v>
      </c>
      <c r="C576" s="99" t="s">
        <v>740</v>
      </c>
      <c r="D576" s="48">
        <f t="shared" si="20"/>
        <v>0</v>
      </c>
      <c r="E576" s="24"/>
      <c r="F576" s="24"/>
      <c r="G576" s="24">
        <v>0</v>
      </c>
      <c r="H576" s="48">
        <f t="shared" si="21"/>
        <v>0</v>
      </c>
      <c r="I576" s="24"/>
      <c r="J576" s="24"/>
      <c r="K576" s="24"/>
    </row>
    <row r="577" spans="2:11" x14ac:dyDescent="0.25">
      <c r="B577" s="151"/>
      <c r="C577" s="70" t="s">
        <v>741</v>
      </c>
      <c r="D577" s="42">
        <f t="shared" si="20"/>
        <v>0</v>
      </c>
      <c r="E577" s="42">
        <f>SUM(E578)</f>
        <v>0</v>
      </c>
      <c r="F577" s="42">
        <f>SUM(F578)</f>
        <v>0</v>
      </c>
      <c r="G577" s="42">
        <f>SUM(G578)</f>
        <v>0</v>
      </c>
      <c r="H577" s="42">
        <f t="shared" si="21"/>
        <v>0</v>
      </c>
      <c r="I577" s="42">
        <f>SUM(I578)</f>
        <v>0</v>
      </c>
      <c r="J577" s="42">
        <f>SUM(J578)</f>
        <v>0</v>
      </c>
      <c r="K577" s="42">
        <f>SUM(K578)</f>
        <v>0</v>
      </c>
    </row>
    <row r="578" spans="2:11" x14ac:dyDescent="0.25">
      <c r="B578" s="21" t="s">
        <v>666</v>
      </c>
      <c r="C578" s="99" t="s">
        <v>742</v>
      </c>
      <c r="D578" s="48">
        <f t="shared" si="20"/>
        <v>0</v>
      </c>
      <c r="E578" s="75"/>
      <c r="F578" s="75"/>
      <c r="G578" s="75"/>
      <c r="H578" s="48">
        <f t="shared" si="21"/>
        <v>0</v>
      </c>
      <c r="I578" s="75"/>
      <c r="J578" s="75"/>
      <c r="K578" s="75"/>
    </row>
    <row r="579" spans="2:11" x14ac:dyDescent="0.25">
      <c r="B579" s="63" t="s">
        <v>743</v>
      </c>
      <c r="C579" s="152" t="s">
        <v>744</v>
      </c>
      <c r="D579" s="65">
        <f t="shared" si="20"/>
        <v>0</v>
      </c>
      <c r="E579" s="153"/>
      <c r="F579" s="153"/>
      <c r="G579" s="153"/>
      <c r="H579" s="65">
        <f t="shared" si="21"/>
        <v>0</v>
      </c>
      <c r="I579" s="153"/>
      <c r="J579" s="153"/>
      <c r="K579" s="153"/>
    </row>
    <row r="580" spans="2:11" ht="25.5" x14ac:dyDescent="0.25">
      <c r="B580" s="63" t="s">
        <v>745</v>
      </c>
      <c r="C580" s="152" t="s">
        <v>746</v>
      </c>
      <c r="D580" s="65">
        <f t="shared" si="20"/>
        <v>0</v>
      </c>
      <c r="E580" s="153"/>
      <c r="F580" s="153"/>
      <c r="G580" s="153"/>
      <c r="H580" s="65">
        <f t="shared" si="21"/>
        <v>0</v>
      </c>
      <c r="I580" s="153"/>
      <c r="J580" s="153"/>
      <c r="K580" s="153"/>
    </row>
    <row r="581" spans="2:11" x14ac:dyDescent="0.25">
      <c r="B581" s="154" t="s">
        <v>747</v>
      </c>
      <c r="C581" s="155" t="s">
        <v>748</v>
      </c>
      <c r="D581" s="156">
        <f t="shared" si="20"/>
        <v>7310560.6600000001</v>
      </c>
      <c r="E581" s="156">
        <f>SUM(E164,E280,E309,E317,E358,E464,E561,E564,E579,E580)</f>
        <v>163000</v>
      </c>
      <c r="F581" s="156">
        <f>SUM(F164,F280,F309,F317,F358,F464,F561,F564,F579,F580)</f>
        <v>1137282</v>
      </c>
      <c r="G581" s="156">
        <f>SUM(G164,G280,G309,G317,G358,G464,G561,G564,G579,G580)</f>
        <v>6010278.6600000001</v>
      </c>
      <c r="H581" s="156">
        <f t="shared" si="21"/>
        <v>4172723.1300000004</v>
      </c>
      <c r="I581" s="156">
        <f>SUM(I164,I280,I309,I317,I358,I464,I561,I564,I579,I580)</f>
        <v>65357.35</v>
      </c>
      <c r="J581" s="156">
        <f>SUM(J164,J280,J309,J317,J358,J464,J561,J564,J579,J580)</f>
        <v>1137282</v>
      </c>
      <c r="K581" s="156">
        <f>SUM(K164,K280,K309,K317,K358,K464,K561,K564,K579,K580)</f>
        <v>2970083.7800000003</v>
      </c>
    </row>
    <row r="582" spans="2:11" x14ac:dyDescent="0.25">
      <c r="B582" s="157" t="s">
        <v>749</v>
      </c>
      <c r="C582" s="158"/>
      <c r="D582" s="159"/>
      <c r="E582" s="159"/>
      <c r="F582" s="159"/>
      <c r="G582" s="159"/>
      <c r="H582" s="159">
        <f>H160-H581</f>
        <v>121903.72999999998</v>
      </c>
      <c r="I582" s="159">
        <f>I160-I581</f>
        <v>0</v>
      </c>
      <c r="J582" s="159">
        <f>J160-J581</f>
        <v>0</v>
      </c>
      <c r="K582" s="159">
        <f>K160-K581</f>
        <v>121903.72999999998</v>
      </c>
    </row>
    <row r="583" spans="2:11" x14ac:dyDescent="0.25">
      <c r="B583" s="160"/>
      <c r="C583" s="161"/>
      <c r="D583" s="162"/>
      <c r="E583" s="162"/>
      <c r="F583" s="162"/>
      <c r="G583" s="162"/>
      <c r="H583" s="162"/>
      <c r="I583" s="162"/>
      <c r="J583" s="162"/>
      <c r="K583" s="162"/>
    </row>
    <row r="584" spans="2:11" x14ac:dyDescent="0.25">
      <c r="B584" s="52" t="s">
        <v>750</v>
      </c>
      <c r="C584" s="100"/>
      <c r="D584" s="163"/>
      <c r="E584" s="163"/>
      <c r="F584" s="163"/>
      <c r="G584" s="163"/>
      <c r="H584" s="164">
        <f>SUM(I584:K584)</f>
        <v>-121903.72999999986</v>
      </c>
      <c r="I584" s="163">
        <f>I585-I586</f>
        <v>0</v>
      </c>
      <c r="J584" s="163">
        <f>J585-J586</f>
        <v>0</v>
      </c>
      <c r="K584" s="163">
        <f>K585-K586</f>
        <v>-121903.72999999986</v>
      </c>
    </row>
    <row r="585" spans="2:11" x14ac:dyDescent="0.25">
      <c r="B585" s="25" t="s">
        <v>751</v>
      </c>
      <c r="C585" s="165"/>
      <c r="D585" s="166"/>
      <c r="E585" s="166"/>
      <c r="F585" s="166"/>
      <c r="G585" s="166"/>
      <c r="H585" s="167">
        <f>SUM(I585:K585)</f>
        <v>276955.63</v>
      </c>
      <c r="I585" s="166"/>
      <c r="J585" s="166"/>
      <c r="K585" s="168">
        <v>276955.63</v>
      </c>
    </row>
    <row r="586" spans="2:11" x14ac:dyDescent="0.25">
      <c r="B586" s="52" t="s">
        <v>752</v>
      </c>
      <c r="C586" s="100"/>
      <c r="D586" s="163"/>
      <c r="E586" s="163"/>
      <c r="F586" s="163"/>
      <c r="G586" s="163"/>
      <c r="H586" s="163">
        <f>H585+H160-H581+H606</f>
        <v>398859.35999999987</v>
      </c>
      <c r="I586" s="163">
        <f>I585+I160-I581+I606</f>
        <v>0</v>
      </c>
      <c r="J586" s="163">
        <f>J585+J160-J581+J606</f>
        <v>0</v>
      </c>
      <c r="K586" s="163">
        <f>K585+K160-K581+K606</f>
        <v>398859.35999999987</v>
      </c>
    </row>
    <row r="587" spans="2:11" x14ac:dyDescent="0.25">
      <c r="B587" s="52" t="s">
        <v>753</v>
      </c>
      <c r="C587" s="100"/>
      <c r="D587" s="163"/>
      <c r="E587" s="163"/>
      <c r="F587" s="163"/>
      <c r="G587" s="163"/>
      <c r="H587" s="163">
        <f>H588+H589+H590+H591+H592+H593+H594+H595+H600+H601+H602+H596</f>
        <v>398859.35999999987</v>
      </c>
      <c r="I587" s="163">
        <f>I588+I589+I590+I591+I592+I593+I594+I595+I600+I601+I602</f>
        <v>0</v>
      </c>
      <c r="J587" s="163">
        <f>J588+J589+J590+J591+J592+J593+J594+J595+J600+J601+J602+J596+J597+J598+J599</f>
        <v>0</v>
      </c>
      <c r="K587" s="163">
        <f>K588+K589+K590+K591+K592+K593+K594+K595+K600+K601+K602+K596+K597+K598+K599</f>
        <v>398859.35999999987</v>
      </c>
    </row>
    <row r="588" spans="2:11" x14ac:dyDescent="0.25">
      <c r="B588" s="169" t="s">
        <v>754</v>
      </c>
      <c r="C588" s="100"/>
      <c r="D588" s="163"/>
      <c r="E588" s="163"/>
      <c r="F588" s="163"/>
      <c r="G588" s="163"/>
      <c r="H588" s="170">
        <f t="shared" ref="H588:H595" si="22">SUM(I588:K588)</f>
        <v>298791.95999999985</v>
      </c>
      <c r="I588" s="171"/>
      <c r="J588" s="171"/>
      <c r="K588" s="171">
        <f>H586-K589-J594</f>
        <v>298791.95999999985</v>
      </c>
    </row>
    <row r="589" spans="2:11" ht="13.5" customHeight="1" x14ac:dyDescent="0.25">
      <c r="B589" s="21" t="s">
        <v>417</v>
      </c>
      <c r="C589" s="105"/>
      <c r="D589" s="163"/>
      <c r="E589" s="163"/>
      <c r="F589" s="163"/>
      <c r="G589" s="163"/>
      <c r="H589" s="170">
        <f t="shared" si="22"/>
        <v>100067.40000000002</v>
      </c>
      <c r="I589" s="171"/>
      <c r="J589" s="171"/>
      <c r="K589" s="171">
        <f>K142-K322</f>
        <v>100067.40000000002</v>
      </c>
    </row>
    <row r="590" spans="2:11" ht="13.5" customHeight="1" x14ac:dyDescent="0.25">
      <c r="B590" s="21" t="s">
        <v>755</v>
      </c>
      <c r="C590" s="105"/>
      <c r="D590" s="163"/>
      <c r="E590" s="163"/>
      <c r="F590" s="163"/>
      <c r="G590" s="163"/>
      <c r="H590" s="170">
        <f t="shared" si="22"/>
        <v>0</v>
      </c>
      <c r="I590" s="171"/>
      <c r="J590" s="171"/>
      <c r="K590" s="172"/>
    </row>
    <row r="591" spans="2:11" ht="13.5" customHeight="1" x14ac:dyDescent="0.25">
      <c r="B591" s="21" t="s">
        <v>756</v>
      </c>
      <c r="C591" s="105"/>
      <c r="D591" s="163"/>
      <c r="E591" s="163"/>
      <c r="F591" s="163"/>
      <c r="G591" s="163"/>
      <c r="H591" s="170">
        <f t="shared" si="22"/>
        <v>0</v>
      </c>
      <c r="I591" s="171"/>
      <c r="J591" s="171"/>
      <c r="K591" s="171"/>
    </row>
    <row r="592" spans="2:11" ht="13.5" customHeight="1" x14ac:dyDescent="0.25">
      <c r="B592" s="21" t="s">
        <v>757</v>
      </c>
      <c r="C592" s="105"/>
      <c r="D592" s="163"/>
      <c r="E592" s="163"/>
      <c r="F592" s="163"/>
      <c r="G592" s="163"/>
      <c r="H592" s="170">
        <f t="shared" si="22"/>
        <v>0</v>
      </c>
      <c r="I592" s="171"/>
      <c r="J592" s="171"/>
      <c r="K592" s="171"/>
    </row>
    <row r="593" spans="2:11" ht="13.5" customHeight="1" x14ac:dyDescent="0.25">
      <c r="B593" s="21" t="s">
        <v>758</v>
      </c>
      <c r="C593" s="105"/>
      <c r="D593" s="163"/>
      <c r="E593" s="163"/>
      <c r="F593" s="163"/>
      <c r="G593" s="163"/>
      <c r="H593" s="170">
        <f t="shared" si="22"/>
        <v>0</v>
      </c>
      <c r="I593" s="171"/>
      <c r="J593" s="171"/>
      <c r="K593" s="171"/>
    </row>
    <row r="594" spans="2:11" x14ac:dyDescent="0.25">
      <c r="B594" s="21" t="s">
        <v>759</v>
      </c>
      <c r="C594" s="105"/>
      <c r="D594" s="163"/>
      <c r="E594" s="163"/>
      <c r="F594" s="163"/>
      <c r="G594" s="163"/>
      <c r="H594" s="170">
        <f t="shared" si="22"/>
        <v>0</v>
      </c>
      <c r="I594" s="171"/>
      <c r="J594" s="171">
        <f>J145-J168-J172</f>
        <v>0</v>
      </c>
      <c r="K594" s="171"/>
    </row>
    <row r="595" spans="2:11" ht="25.5" x14ac:dyDescent="0.25">
      <c r="B595" s="21" t="s">
        <v>760</v>
      </c>
      <c r="C595" s="105"/>
      <c r="D595" s="163"/>
      <c r="E595" s="163"/>
      <c r="F595" s="163"/>
      <c r="G595" s="163"/>
      <c r="H595" s="170">
        <f t="shared" si="22"/>
        <v>0</v>
      </c>
      <c r="I595" s="171"/>
      <c r="J595" s="171">
        <v>0</v>
      </c>
      <c r="K595" s="171"/>
    </row>
    <row r="596" spans="2:11" x14ac:dyDescent="0.25">
      <c r="B596" s="44" t="s">
        <v>761</v>
      </c>
      <c r="C596" s="105"/>
      <c r="D596" s="163"/>
      <c r="E596" s="163"/>
      <c r="F596" s="163"/>
      <c r="G596" s="163"/>
      <c r="H596" s="170">
        <v>0</v>
      </c>
      <c r="I596" s="171"/>
      <c r="J596" s="171">
        <v>0</v>
      </c>
      <c r="K596" s="171">
        <v>0</v>
      </c>
    </row>
    <row r="597" spans="2:11" x14ac:dyDescent="0.25">
      <c r="B597" s="44"/>
      <c r="C597" s="105"/>
      <c r="D597" s="163"/>
      <c r="E597" s="163"/>
      <c r="F597" s="163"/>
      <c r="G597" s="163"/>
      <c r="H597" s="170">
        <f>SUM(I597:K597)</f>
        <v>0</v>
      </c>
      <c r="I597" s="171"/>
      <c r="J597" s="171"/>
      <c r="K597" s="171"/>
    </row>
    <row r="598" spans="2:11" x14ac:dyDescent="0.25">
      <c r="B598" s="44"/>
      <c r="C598" s="105"/>
      <c r="D598" s="163"/>
      <c r="E598" s="163"/>
      <c r="F598" s="163"/>
      <c r="G598" s="163"/>
      <c r="H598" s="170">
        <f>SUM(I598:K598)</f>
        <v>0</v>
      </c>
      <c r="I598" s="171"/>
      <c r="J598" s="171"/>
      <c r="K598" s="171"/>
    </row>
    <row r="599" spans="2:11" ht="12.75" customHeight="1" x14ac:dyDescent="0.25">
      <c r="B599" s="44"/>
      <c r="C599" s="105"/>
      <c r="D599" s="163"/>
      <c r="E599" s="163"/>
      <c r="F599" s="163"/>
      <c r="G599" s="163"/>
      <c r="H599" s="170">
        <f>SUM(I599:K599)</f>
        <v>0</v>
      </c>
      <c r="I599" s="171"/>
      <c r="J599" s="171"/>
      <c r="K599" s="171"/>
    </row>
    <row r="600" spans="2:11" x14ac:dyDescent="0.25">
      <c r="B600" s="21" t="s">
        <v>762</v>
      </c>
      <c r="C600" s="105"/>
      <c r="D600" s="163"/>
      <c r="E600" s="163"/>
      <c r="F600" s="163"/>
      <c r="G600" s="163"/>
      <c r="H600" s="170">
        <f>SUM(I600:K600)</f>
        <v>0</v>
      </c>
      <c r="I600" s="171"/>
      <c r="J600" s="171"/>
      <c r="K600" s="171"/>
    </row>
    <row r="601" spans="2:11" x14ac:dyDescent="0.25">
      <c r="B601" s="21" t="s">
        <v>763</v>
      </c>
      <c r="C601" s="105"/>
      <c r="D601" s="163"/>
      <c r="E601" s="163"/>
      <c r="F601" s="163"/>
      <c r="G601" s="163"/>
      <c r="H601" s="173">
        <f>SUM(I601:K601)</f>
        <v>0</v>
      </c>
      <c r="I601" s="171"/>
      <c r="J601" s="171"/>
      <c r="K601" s="171"/>
    </row>
    <row r="602" spans="2:11" x14ac:dyDescent="0.25">
      <c r="B602" s="21"/>
      <c r="C602" s="105"/>
      <c r="D602" s="163"/>
      <c r="E602" s="163"/>
      <c r="F602" s="163"/>
      <c r="G602" s="163"/>
      <c r="H602" s="163"/>
      <c r="I602" s="163"/>
      <c r="J602" s="163"/>
      <c r="K602" s="163"/>
    </row>
    <row r="603" spans="2:11" x14ac:dyDescent="0.25">
      <c r="B603" s="160"/>
      <c r="C603" s="174"/>
      <c r="D603" s="162"/>
      <c r="E603" s="175"/>
      <c r="F603" s="175"/>
      <c r="G603" s="175"/>
      <c r="H603" s="176"/>
      <c r="I603" s="176"/>
      <c r="J603" s="176"/>
      <c r="K603" s="176"/>
    </row>
    <row r="604" spans="2:11" ht="12.75" customHeight="1" x14ac:dyDescent="0.25">
      <c r="B604" s="219" t="s">
        <v>764</v>
      </c>
      <c r="C604" s="219"/>
      <c r="D604" s="177" t="s">
        <v>765</v>
      </c>
      <c r="E604" s="178" t="s">
        <v>18</v>
      </c>
      <c r="F604" s="178" t="s">
        <v>19</v>
      </c>
      <c r="G604" s="178" t="s">
        <v>20</v>
      </c>
      <c r="H604" s="179" t="s">
        <v>765</v>
      </c>
      <c r="I604" s="179" t="s">
        <v>18</v>
      </c>
      <c r="J604" s="179" t="s">
        <v>19</v>
      </c>
      <c r="K604" s="179" t="s">
        <v>20</v>
      </c>
    </row>
    <row r="605" spans="2:11" ht="12.75" customHeight="1" x14ac:dyDescent="0.25">
      <c r="B605" s="221" t="s">
        <v>766</v>
      </c>
      <c r="C605" s="221"/>
      <c r="D605" s="180">
        <f>SUM(D606,D609)</f>
        <v>250000</v>
      </c>
      <c r="E605" s="180"/>
      <c r="F605" s="180"/>
      <c r="G605" s="180"/>
      <c r="H605" s="164">
        <f>SUM(I605:K605)</f>
        <v>4028466.2800000003</v>
      </c>
      <c r="I605" s="180">
        <f>SUM(I606,I609)</f>
        <v>65357.35</v>
      </c>
      <c r="J605" s="180">
        <f>SUM(J606,J609)</f>
        <v>1137282</v>
      </c>
      <c r="K605" s="180">
        <f>SUM(K606,K609)</f>
        <v>2825826.93</v>
      </c>
    </row>
    <row r="606" spans="2:11" ht="12.75" customHeight="1" x14ac:dyDescent="0.25">
      <c r="B606" s="218" t="s">
        <v>767</v>
      </c>
      <c r="C606" s="218"/>
      <c r="D606" s="181">
        <f>SUM(D607:D608)</f>
        <v>0</v>
      </c>
      <c r="E606" s="181"/>
      <c r="F606" s="181"/>
      <c r="G606" s="181"/>
      <c r="H606" s="164">
        <f>SUM(I606:K606)</f>
        <v>0</v>
      </c>
      <c r="I606" s="181">
        <f>SUM(I607:I608)</f>
        <v>0</v>
      </c>
      <c r="J606" s="181">
        <f>SUM(J607:J608)</f>
        <v>0</v>
      </c>
      <c r="K606" s="181">
        <f>SUM(K607:K608)</f>
        <v>0</v>
      </c>
    </row>
    <row r="607" spans="2:11" ht="12.75" customHeight="1" x14ac:dyDescent="0.25">
      <c r="B607" s="213" t="s">
        <v>768</v>
      </c>
      <c r="C607" s="213"/>
      <c r="D607" s="181"/>
      <c r="E607" s="181"/>
      <c r="F607" s="181"/>
      <c r="G607" s="181"/>
      <c r="H607" s="164">
        <f>SUM(I607:K607)</f>
        <v>0</v>
      </c>
      <c r="I607" s="182"/>
      <c r="J607" s="182"/>
      <c r="K607" s="182"/>
    </row>
    <row r="608" spans="2:11" ht="12.75" customHeight="1" x14ac:dyDescent="0.25">
      <c r="B608" s="213" t="s">
        <v>769</v>
      </c>
      <c r="C608" s="213"/>
      <c r="D608" s="181"/>
      <c r="E608" s="181"/>
      <c r="F608" s="181"/>
      <c r="G608" s="181"/>
      <c r="H608" s="164">
        <f>SUM(I608:K608)</f>
        <v>0</v>
      </c>
      <c r="I608" s="182"/>
      <c r="J608" s="182"/>
      <c r="K608" s="182"/>
    </row>
    <row r="609" spans="2:11" ht="12.75" customHeight="1" x14ac:dyDescent="0.25">
      <c r="B609" s="219" t="s">
        <v>770</v>
      </c>
      <c r="C609" s="219"/>
      <c r="D609" s="181">
        <f>D612+D611</f>
        <v>250000</v>
      </c>
      <c r="E609" s="181"/>
      <c r="F609" s="181"/>
      <c r="G609" s="181"/>
      <c r="H609" s="164">
        <f>SUM(I609:K609)</f>
        <v>4028466.2800000003</v>
      </c>
      <c r="I609" s="183">
        <f>SUM(I611:I612)</f>
        <v>65357.35</v>
      </c>
      <c r="J609" s="183">
        <f>SUM(J611:J612)</f>
        <v>1137282</v>
      </c>
      <c r="K609" s="183">
        <f>SUM(K611:K612)</f>
        <v>2825826.93</v>
      </c>
    </row>
    <row r="610" spans="2:11" ht="12.75" customHeight="1" x14ac:dyDescent="0.25">
      <c r="B610" s="213" t="s">
        <v>771</v>
      </c>
      <c r="C610" s="213"/>
      <c r="D610" s="181">
        <v>250000</v>
      </c>
      <c r="E610" s="181"/>
      <c r="F610" s="181"/>
      <c r="G610" s="181"/>
      <c r="H610" s="164"/>
      <c r="I610" s="183"/>
      <c r="J610" s="183"/>
      <c r="K610" s="183"/>
    </row>
    <row r="611" spans="2:11" ht="12.75" customHeight="1" x14ac:dyDescent="0.25">
      <c r="B611" s="213" t="s">
        <v>772</v>
      </c>
      <c r="C611" s="213"/>
      <c r="D611" s="180">
        <f>-(D160+D607)</f>
        <v>-7060560.6600000001</v>
      </c>
      <c r="E611" s="180"/>
      <c r="F611" s="180"/>
      <c r="G611" s="180"/>
      <c r="H611" s="164">
        <f>SUM(I611:K611)</f>
        <v>-144256.85</v>
      </c>
      <c r="I611" s="180">
        <f>-(I12+I607)</f>
        <v>0</v>
      </c>
      <c r="J611" s="180">
        <f>-(J12+J607)</f>
        <v>0</v>
      </c>
      <c r="K611" s="180">
        <f>-(K12+K607)</f>
        <v>-144256.85</v>
      </c>
    </row>
    <row r="612" spans="2:11" ht="12.75" customHeight="1" x14ac:dyDescent="0.25">
      <c r="B612" s="213" t="s">
        <v>773</v>
      </c>
      <c r="C612" s="213"/>
      <c r="D612" s="180">
        <f>ABS(ABS(D611)+D610)</f>
        <v>7310560.6600000001</v>
      </c>
      <c r="E612" s="180"/>
      <c r="F612" s="180"/>
      <c r="G612" s="180"/>
      <c r="H612" s="164">
        <f>SUM(I612:K612)</f>
        <v>4172723.1300000004</v>
      </c>
      <c r="I612" s="180">
        <f>ABS(ABS(I611)+(I581-I12))</f>
        <v>65357.35</v>
      </c>
      <c r="J612" s="180">
        <f>ABS(ABS(J611)+(J581-J12))</f>
        <v>1137282</v>
      </c>
      <c r="K612" s="180">
        <f>ABS(K581+K608)</f>
        <v>2970083.7800000003</v>
      </c>
    </row>
    <row r="613" spans="2:11" x14ac:dyDescent="0.25">
      <c r="B613" s="71"/>
      <c r="C613" s="184"/>
      <c r="D613" s="164"/>
      <c r="E613" s="181"/>
      <c r="F613" s="181"/>
      <c r="G613" s="181"/>
      <c r="H613" s="183"/>
      <c r="I613" s="183"/>
      <c r="J613" s="183"/>
      <c r="K613" s="183"/>
    </row>
    <row r="614" spans="2:11" x14ac:dyDescent="0.25">
      <c r="B614" s="71"/>
      <c r="C614" s="184"/>
      <c r="D614" s="164"/>
      <c r="E614" s="181"/>
      <c r="F614" s="181"/>
      <c r="G614" s="181"/>
      <c r="H614" s="183"/>
      <c r="I614" s="183"/>
      <c r="J614" s="183"/>
      <c r="K614" s="183"/>
    </row>
    <row r="615" spans="2:11" x14ac:dyDescent="0.25">
      <c r="B615" s="185"/>
      <c r="C615" s="186"/>
      <c r="D615" s="187"/>
      <c r="E615" s="188"/>
      <c r="F615" s="188"/>
      <c r="G615" s="188"/>
      <c r="H615" s="189"/>
      <c r="I615" s="189"/>
      <c r="J615" s="189"/>
      <c r="K615" s="189"/>
    </row>
    <row r="616" spans="2:11" x14ac:dyDescent="0.25">
      <c r="B616" s="57"/>
      <c r="C616" s="58"/>
      <c r="D616" s="176"/>
      <c r="E616" s="176"/>
      <c r="F616" s="176"/>
      <c r="G616" s="176"/>
      <c r="H616" s="176"/>
      <c r="I616" s="176"/>
      <c r="J616" s="176"/>
      <c r="K616" s="176"/>
    </row>
    <row r="617" spans="2:11" x14ac:dyDescent="0.25">
      <c r="B617" s="57"/>
      <c r="C617" s="58"/>
      <c r="D617" s="176"/>
      <c r="E617" s="176"/>
      <c r="F617" s="176"/>
      <c r="G617" s="176"/>
      <c r="H617" s="176"/>
      <c r="I617" s="176"/>
      <c r="J617" s="176"/>
      <c r="K617" s="176"/>
    </row>
    <row r="618" spans="2:11" ht="12.75" customHeight="1" x14ac:dyDescent="0.25">
      <c r="B618" s="214" t="s">
        <v>774</v>
      </c>
      <c r="C618" s="214"/>
      <c r="D618" s="190" t="s">
        <v>17</v>
      </c>
      <c r="E618" s="190" t="s">
        <v>18</v>
      </c>
      <c r="F618" s="190" t="s">
        <v>19</v>
      </c>
      <c r="G618" s="190" t="s">
        <v>20</v>
      </c>
      <c r="H618" s="190" t="s">
        <v>17</v>
      </c>
      <c r="I618" s="190" t="s">
        <v>18</v>
      </c>
      <c r="J618" s="190" t="s">
        <v>19</v>
      </c>
      <c r="K618" s="190" t="s">
        <v>20</v>
      </c>
    </row>
    <row r="619" spans="2:11" x14ac:dyDescent="0.25">
      <c r="B619" s="52" t="s">
        <v>775</v>
      </c>
      <c r="C619" s="47">
        <v>211</v>
      </c>
      <c r="D619" s="164">
        <f t="shared" ref="D619:D699" si="23">SUM(E619:G619)</f>
        <v>2334240</v>
      </c>
      <c r="E619" s="191">
        <f>SUM(E168,E176,E282,E467,E544)</f>
        <v>110600</v>
      </c>
      <c r="F619" s="191">
        <f>SUM(F168,F176,F282,F467,F544)</f>
        <v>85000</v>
      </c>
      <c r="G619" s="191">
        <f>SUM(G168,G176,G282,G467,G544)</f>
        <v>2138640</v>
      </c>
      <c r="H619" s="164">
        <f t="shared" ref="H619:H662" si="24">SUM(I619:K619)</f>
        <v>1122038.56</v>
      </c>
      <c r="I619" s="191">
        <f>SUM(I168,I176,I282,I467,I544)</f>
        <v>49456</v>
      </c>
      <c r="J619" s="191">
        <f>SUM(J168,J176,J282,J467,J544)</f>
        <v>85000</v>
      </c>
      <c r="K619" s="191">
        <f>SUM(K168,K176,K282,K467,K544)</f>
        <v>987582.55999999994</v>
      </c>
    </row>
    <row r="620" spans="2:11" x14ac:dyDescent="0.25">
      <c r="B620" s="52" t="s">
        <v>776</v>
      </c>
      <c r="C620" s="47">
        <v>212</v>
      </c>
      <c r="D620" s="164">
        <f t="shared" si="23"/>
        <v>0</v>
      </c>
      <c r="E620" s="191">
        <f>SUM(E171,E181,E468,E545)</f>
        <v>0</v>
      </c>
      <c r="F620" s="191">
        <f>SUM(F171,F181,F468,F545)</f>
        <v>0</v>
      </c>
      <c r="G620" s="191">
        <f>SUM(G171,G181,G468,G545)</f>
        <v>0</v>
      </c>
      <c r="H620" s="164">
        <f t="shared" si="24"/>
        <v>0</v>
      </c>
      <c r="I620" s="191">
        <f>SUM(I171,I181,I468,I545)</f>
        <v>0</v>
      </c>
      <c r="J620" s="191">
        <f>SUM(J171,J181,J468,J545)</f>
        <v>0</v>
      </c>
      <c r="K620" s="191">
        <f>SUM(K171,K181,K468,K545)</f>
        <v>0</v>
      </c>
    </row>
    <row r="621" spans="2:11" x14ac:dyDescent="0.25">
      <c r="B621" s="52" t="s">
        <v>777</v>
      </c>
      <c r="C621" s="47">
        <v>213</v>
      </c>
      <c r="D621" s="164">
        <f t="shared" si="23"/>
        <v>704941</v>
      </c>
      <c r="E621" s="191">
        <f>SUM(E172,E186,E283,E469,E546)</f>
        <v>33400</v>
      </c>
      <c r="F621" s="191">
        <f>SUM(F172,F186,F283,F469,F546)</f>
        <v>25670</v>
      </c>
      <c r="G621" s="191">
        <f>SUM(G172,G186,G283,G469,G546)</f>
        <v>645871</v>
      </c>
      <c r="H621" s="164">
        <f t="shared" si="24"/>
        <v>310430.08999999997</v>
      </c>
      <c r="I621" s="191">
        <f>SUM(I172,I186,I283,I469,I546)</f>
        <v>11151.35</v>
      </c>
      <c r="J621" s="191">
        <f>SUM(J172,J186,J283,J469,J546)</f>
        <v>25670</v>
      </c>
      <c r="K621" s="191">
        <f>SUM(K172,K186,K283,K469,K546)</f>
        <v>273608.74</v>
      </c>
    </row>
    <row r="622" spans="2:11" x14ac:dyDescent="0.25">
      <c r="B622" s="52" t="s">
        <v>778</v>
      </c>
      <c r="C622" s="47">
        <v>221</v>
      </c>
      <c r="D622" s="164">
        <f t="shared" si="23"/>
        <v>45000</v>
      </c>
      <c r="E622" s="191">
        <f>SUM(E192,E285,E471,E548)</f>
        <v>0</v>
      </c>
      <c r="F622" s="191">
        <f>SUM(F192,F285,F471,F548)</f>
        <v>0</v>
      </c>
      <c r="G622" s="191">
        <f>SUM(G192,G285,G471,G548)</f>
        <v>45000</v>
      </c>
      <c r="H622" s="164">
        <f t="shared" si="24"/>
        <v>19373.09</v>
      </c>
      <c r="I622" s="191">
        <f>SUM(I192,I285,I471,I548)</f>
        <v>0</v>
      </c>
      <c r="J622" s="191">
        <f>SUM(J192,J285,J471,J548)</f>
        <v>0</v>
      </c>
      <c r="K622" s="191">
        <f>SUM(K192,K285,K471,K548)</f>
        <v>19373.09</v>
      </c>
    </row>
    <row r="623" spans="2:11" x14ac:dyDescent="0.25">
      <c r="B623" s="52" t="s">
        <v>779</v>
      </c>
      <c r="C623" s="47">
        <v>222</v>
      </c>
      <c r="D623" s="164">
        <f t="shared" si="23"/>
        <v>0</v>
      </c>
      <c r="E623" s="191">
        <f>SUM(E193,E194,E286:E287,E380,E472,E550,E567)</f>
        <v>0</v>
      </c>
      <c r="F623" s="191">
        <f>SUM(F193,F194,F286:F287,F380,F472,F550,F567)</f>
        <v>0</v>
      </c>
      <c r="G623" s="191">
        <f>SUM(G193,G194,G286:G287,G380,G472,G550,G567)</f>
        <v>0</v>
      </c>
      <c r="H623" s="164">
        <f t="shared" si="24"/>
        <v>0</v>
      </c>
      <c r="I623" s="191">
        <f>SUM(I193,I194,I286:I287,I380,I472,I550,I567)</f>
        <v>0</v>
      </c>
      <c r="J623" s="191">
        <f>SUM(J193,J194,J286:J287,J380,J472,J550,J567)</f>
        <v>0</v>
      </c>
      <c r="K623" s="191">
        <f>SUM(K193,K194,K286:K287,K380,K472,K550,K567)</f>
        <v>0</v>
      </c>
    </row>
    <row r="624" spans="2:11" x14ac:dyDescent="0.25">
      <c r="B624" s="52" t="s">
        <v>780</v>
      </c>
      <c r="C624" s="47">
        <v>223</v>
      </c>
      <c r="D624" s="164">
        <f t="shared" si="23"/>
        <v>286392</v>
      </c>
      <c r="E624" s="191">
        <f>SUM(E625:E634)</f>
        <v>0</v>
      </c>
      <c r="F624" s="191">
        <f>SUM(F625:F634)</f>
        <v>26612</v>
      </c>
      <c r="G624" s="191">
        <f>SUM(G625:G634)</f>
        <v>259780</v>
      </c>
      <c r="H624" s="164">
        <f t="shared" si="24"/>
        <v>202707.7</v>
      </c>
      <c r="I624" s="191">
        <f>SUM(I625:I634)</f>
        <v>0</v>
      </c>
      <c r="J624" s="191">
        <f>SUM(J625:J634)</f>
        <v>26612</v>
      </c>
      <c r="K624" s="191">
        <f>SUM(K625:K634)</f>
        <v>176095.7</v>
      </c>
    </row>
    <row r="625" spans="2:11" x14ac:dyDescent="0.25">
      <c r="B625" s="21" t="s">
        <v>781</v>
      </c>
      <c r="C625" s="22"/>
      <c r="D625" s="164">
        <f t="shared" si="23"/>
        <v>0</v>
      </c>
      <c r="E625" s="191">
        <f>SUM(E196,E289,E474,E552,E384)</f>
        <v>0</v>
      </c>
      <c r="F625" s="191">
        <f>SUM(F196,F289,F474,F552,F384)</f>
        <v>0</v>
      </c>
      <c r="G625" s="191">
        <f>SUM(G196,G289,G474,G552,G384)</f>
        <v>0</v>
      </c>
      <c r="H625" s="164">
        <f t="shared" si="24"/>
        <v>0</v>
      </c>
      <c r="I625" s="191">
        <f>SUM(I196,I289,I474,I552,I384)</f>
        <v>0</v>
      </c>
      <c r="J625" s="191">
        <f>SUM(J196,J289,J474,J552,J384)</f>
        <v>0</v>
      </c>
      <c r="K625" s="191">
        <f>SUM(K196,K289,K474,K552,K384)</f>
        <v>0</v>
      </c>
    </row>
    <row r="626" spans="2:11" x14ac:dyDescent="0.25">
      <c r="B626" s="21" t="s">
        <v>782</v>
      </c>
      <c r="C626" s="22"/>
      <c r="D626" s="164">
        <f t="shared" si="23"/>
        <v>0</v>
      </c>
      <c r="E626" s="191">
        <f>SUM(E197,E290,E475,E553)</f>
        <v>0</v>
      </c>
      <c r="F626" s="191">
        <f>SUM(F197,F290,F475,F553)</f>
        <v>0</v>
      </c>
      <c r="G626" s="191">
        <f>SUM(G197,G290,G475,G553)</f>
        <v>0</v>
      </c>
      <c r="H626" s="164">
        <f t="shared" si="24"/>
        <v>0</v>
      </c>
      <c r="I626" s="191">
        <f>SUM(I197,I290,I475,I553)</f>
        <v>0</v>
      </c>
      <c r="J626" s="191">
        <f>SUM(J197,J290,J475,J553)</f>
        <v>0</v>
      </c>
      <c r="K626" s="191">
        <f>SUM(K197,K290,K475,K553)</f>
        <v>0</v>
      </c>
    </row>
    <row r="627" spans="2:11" x14ac:dyDescent="0.25">
      <c r="B627" s="21" t="s">
        <v>783</v>
      </c>
      <c r="C627" s="22"/>
      <c r="D627" s="164">
        <f t="shared" si="23"/>
        <v>21300</v>
      </c>
      <c r="E627" s="191">
        <f>SUM(E198,E291,E429,E476,E554)</f>
        <v>0</v>
      </c>
      <c r="F627" s="191">
        <f>SUM(F198,F291,F429,F476,F554)</f>
        <v>0</v>
      </c>
      <c r="G627" s="191">
        <f>SUM(G198,G291,G429,G476,G554)</f>
        <v>21300</v>
      </c>
      <c r="H627" s="164">
        <f t="shared" si="24"/>
        <v>4628.47</v>
      </c>
      <c r="I627" s="191">
        <f>SUM(I198,I291,I429,I476,I554)</f>
        <v>0</v>
      </c>
      <c r="J627" s="191">
        <f>SUM(J198,J291,J429,J476,J554)</f>
        <v>0</v>
      </c>
      <c r="K627" s="191">
        <f>SUM(K198,K291,K429,K476,K554)</f>
        <v>4628.47</v>
      </c>
    </row>
    <row r="628" spans="2:11" x14ac:dyDescent="0.25">
      <c r="B628" s="21" t="s">
        <v>784</v>
      </c>
      <c r="C628" s="22"/>
      <c r="D628" s="164">
        <f t="shared" si="23"/>
        <v>0</v>
      </c>
      <c r="E628" s="191">
        <f>SUM(E199,E292,E477,E555)</f>
        <v>0</v>
      </c>
      <c r="F628" s="191">
        <f>SUM(F199,F292,F477,F555)</f>
        <v>0</v>
      </c>
      <c r="G628" s="191">
        <f>SUM(G199,G292,G477,G555)</f>
        <v>0</v>
      </c>
      <c r="H628" s="164">
        <f t="shared" si="24"/>
        <v>0</v>
      </c>
      <c r="I628" s="191">
        <f>SUM(I199,I292,I477,I555)</f>
        <v>0</v>
      </c>
      <c r="J628" s="191">
        <f>SUM(J199,J292,J477,J555)</f>
        <v>0</v>
      </c>
      <c r="K628" s="191">
        <f>SUM(K199,K292,K477,K555)</f>
        <v>0</v>
      </c>
    </row>
    <row r="629" spans="2:11" x14ac:dyDescent="0.25">
      <c r="B629" s="21" t="s">
        <v>785</v>
      </c>
      <c r="C629" s="22"/>
      <c r="D629" s="164">
        <f t="shared" si="23"/>
        <v>53577</v>
      </c>
      <c r="E629" s="191">
        <f>SUM(E200,E293,E430,E478,E556)</f>
        <v>0</v>
      </c>
      <c r="F629" s="191">
        <f>SUM(F200,F293,F430,F478,F556)</f>
        <v>0</v>
      </c>
      <c r="G629" s="191">
        <f>SUM(G200,G293,G430,G478,G556)</f>
        <v>53577</v>
      </c>
      <c r="H629" s="164">
        <f t="shared" si="24"/>
        <v>53576.28</v>
      </c>
      <c r="I629" s="191">
        <f>SUM(I200,I293,I430,I478,I556)</f>
        <v>0</v>
      </c>
      <c r="J629" s="191">
        <f>SUM(J200,J293,J430,J478,J556)</f>
        <v>0</v>
      </c>
      <c r="K629" s="191">
        <f>SUM(K200,K293,K430,K478,K556)</f>
        <v>53576.28</v>
      </c>
    </row>
    <row r="630" spans="2:11" x14ac:dyDescent="0.25">
      <c r="B630" s="21" t="s">
        <v>419</v>
      </c>
      <c r="C630" s="22"/>
      <c r="D630" s="164">
        <f t="shared" si="23"/>
        <v>27510</v>
      </c>
      <c r="E630" s="191">
        <f>SUM(E382:E384)</f>
        <v>0</v>
      </c>
      <c r="F630" s="191">
        <f>SUM(F382:F384)</f>
        <v>26612</v>
      </c>
      <c r="G630" s="191">
        <f>SUM(G382:G383)</f>
        <v>898</v>
      </c>
      <c r="H630" s="164">
        <f t="shared" si="24"/>
        <v>27410</v>
      </c>
      <c r="I630" s="191">
        <f>SUM(I382:I384)</f>
        <v>0</v>
      </c>
      <c r="J630" s="191">
        <f>SUM(J382:J384)</f>
        <v>26612</v>
      </c>
      <c r="K630" s="191">
        <f>SUM(K382:K383)</f>
        <v>798</v>
      </c>
    </row>
    <row r="631" spans="2:11" x14ac:dyDescent="0.25">
      <c r="B631" s="21" t="s">
        <v>786</v>
      </c>
      <c r="C631" s="22"/>
      <c r="D631" s="164">
        <f t="shared" si="23"/>
        <v>50000</v>
      </c>
      <c r="E631" s="191">
        <f>SUM(E324)</f>
        <v>0</v>
      </c>
      <c r="F631" s="191">
        <f>SUM(F324)</f>
        <v>0</v>
      </c>
      <c r="G631" s="191">
        <f>SUM(G324)</f>
        <v>50000</v>
      </c>
      <c r="H631" s="164">
        <f t="shared" si="24"/>
        <v>27532.6</v>
      </c>
      <c r="I631" s="191">
        <f>SUM(I324)</f>
        <v>0</v>
      </c>
      <c r="J631" s="191">
        <f>SUM(J324)</f>
        <v>0</v>
      </c>
      <c r="K631" s="191">
        <f>SUM(K324)</f>
        <v>27532.6</v>
      </c>
    </row>
    <row r="632" spans="2:11" x14ac:dyDescent="0.25">
      <c r="B632" s="21" t="s">
        <v>258</v>
      </c>
      <c r="C632" s="22"/>
      <c r="D632" s="164">
        <f t="shared" si="23"/>
        <v>0</v>
      </c>
      <c r="E632" s="191">
        <f>SUM(E201,E481,E559)</f>
        <v>0</v>
      </c>
      <c r="F632" s="191">
        <f>SUM(F201,F481,F559)</f>
        <v>0</v>
      </c>
      <c r="G632" s="191">
        <f>SUM(G201,G481,G559)</f>
        <v>0</v>
      </c>
      <c r="H632" s="164">
        <f t="shared" si="24"/>
        <v>0</v>
      </c>
      <c r="I632" s="191">
        <f>SUM(I201,I481,I559)</f>
        <v>0</v>
      </c>
      <c r="J632" s="191">
        <f>SUM(J201,J481,J559)</f>
        <v>0</v>
      </c>
      <c r="K632" s="191">
        <f>SUM(K201,K481,K559)</f>
        <v>0</v>
      </c>
    </row>
    <row r="633" spans="2:11" x14ac:dyDescent="0.25">
      <c r="B633" s="21" t="s">
        <v>787</v>
      </c>
      <c r="C633" s="22"/>
      <c r="D633" s="164">
        <f t="shared" si="23"/>
        <v>134005</v>
      </c>
      <c r="E633" s="191">
        <f>SUM(E203,E480,E558)</f>
        <v>0</v>
      </c>
      <c r="F633" s="191">
        <f>SUM(F203,F480,F558)</f>
        <v>0</v>
      </c>
      <c r="G633" s="191">
        <f>SUM(G203,G480,G558)</f>
        <v>134005</v>
      </c>
      <c r="H633" s="164">
        <f t="shared" si="24"/>
        <v>89560.35</v>
      </c>
      <c r="I633" s="191">
        <f>SUM(I203,I480,I558)</f>
        <v>0</v>
      </c>
      <c r="J633" s="191">
        <f>SUM(J203,J480,J558)</f>
        <v>0</v>
      </c>
      <c r="K633" s="191">
        <f>SUM(K203,K480,K558)</f>
        <v>89560.35</v>
      </c>
    </row>
    <row r="634" spans="2:11" x14ac:dyDescent="0.25">
      <c r="B634" s="21" t="s">
        <v>788</v>
      </c>
      <c r="C634" s="22"/>
      <c r="D634" s="164">
        <f t="shared" si="23"/>
        <v>0</v>
      </c>
      <c r="E634" s="191">
        <f>SUM(E479,E557,E202)</f>
        <v>0</v>
      </c>
      <c r="F634" s="191">
        <f>SUM(F479,F557,F202)</f>
        <v>0</v>
      </c>
      <c r="G634" s="191">
        <f>SUM(G479,G557,G202)</f>
        <v>0</v>
      </c>
      <c r="H634" s="164">
        <f t="shared" si="24"/>
        <v>0</v>
      </c>
      <c r="I634" s="191">
        <f>SUM(I479,I557,I202)</f>
        <v>0</v>
      </c>
      <c r="J634" s="191">
        <f>SUM(J479,J557,J202)</f>
        <v>0</v>
      </c>
      <c r="K634" s="191">
        <f>SUM(K479,K557,K202)</f>
        <v>0</v>
      </c>
    </row>
    <row r="635" spans="2:11" x14ac:dyDescent="0.25">
      <c r="B635" s="52" t="s">
        <v>789</v>
      </c>
      <c r="C635" s="47">
        <v>224</v>
      </c>
      <c r="D635" s="164">
        <f t="shared" si="23"/>
        <v>0</v>
      </c>
      <c r="E635" s="191">
        <f>SUM(E204)</f>
        <v>0</v>
      </c>
      <c r="F635" s="191">
        <f>SUM(F204)</f>
        <v>0</v>
      </c>
      <c r="G635" s="191">
        <f>SUM(G204)</f>
        <v>0</v>
      </c>
      <c r="H635" s="164">
        <f t="shared" si="24"/>
        <v>0</v>
      </c>
      <c r="I635" s="191">
        <f>SUM(I204)</f>
        <v>0</v>
      </c>
      <c r="J635" s="191">
        <f>SUM(J204)</f>
        <v>0</v>
      </c>
      <c r="K635" s="191">
        <f>SUM(K204)</f>
        <v>0</v>
      </c>
    </row>
    <row r="636" spans="2:11" x14ac:dyDescent="0.25">
      <c r="B636" s="52" t="s">
        <v>790</v>
      </c>
      <c r="C636" s="47">
        <v>225</v>
      </c>
      <c r="D636" s="164">
        <f t="shared" si="23"/>
        <v>1685988</v>
      </c>
      <c r="E636" s="191">
        <f>SUM(E637:E644)</f>
        <v>0</v>
      </c>
      <c r="F636" s="191">
        <f>SUM(F637:F644)</f>
        <v>0</v>
      </c>
      <c r="G636" s="191">
        <f>SUM(G637:G644)</f>
        <v>1685988</v>
      </c>
      <c r="H636" s="164">
        <f t="shared" si="24"/>
        <v>819354.27</v>
      </c>
      <c r="I636" s="191">
        <f>SUM(I637:I644)</f>
        <v>0</v>
      </c>
      <c r="J636" s="191">
        <f>SUM(J637:J644)</f>
        <v>0</v>
      </c>
      <c r="K636" s="191">
        <f>SUM(K637:K644)</f>
        <v>819354.27</v>
      </c>
    </row>
    <row r="637" spans="2:11" x14ac:dyDescent="0.25">
      <c r="B637" s="21" t="s">
        <v>791</v>
      </c>
      <c r="C637" s="192">
        <v>243225</v>
      </c>
      <c r="D637" s="164">
        <f t="shared" si="23"/>
        <v>0</v>
      </c>
      <c r="E637" s="191">
        <f>SUM(E206,E440,E441,E442,E443,E439,E483,E327)</f>
        <v>0</v>
      </c>
      <c r="F637" s="191">
        <f>SUM(F206,F440,F441,F442,F443,F439,F483,F327)</f>
        <v>0</v>
      </c>
      <c r="G637" s="191">
        <f>SUM(G206,G440,G441,G442,G443,G439,G483,G327)</f>
        <v>0</v>
      </c>
      <c r="H637" s="164">
        <f t="shared" si="24"/>
        <v>0</v>
      </c>
      <c r="I637" s="191">
        <f>SUM(I206,I440,I441,I442,I443,I439,I483,I327)</f>
        <v>0</v>
      </c>
      <c r="J637" s="191">
        <f>SUM(J206,J440,J441,J442,J443,J439,J483,J327)</f>
        <v>0</v>
      </c>
      <c r="K637" s="191">
        <f>SUM(K206,K440,K441,K442,K443,K439,K483,K327)</f>
        <v>0</v>
      </c>
    </row>
    <row r="638" spans="2:11" x14ac:dyDescent="0.25">
      <c r="B638" s="21" t="s">
        <v>792</v>
      </c>
      <c r="C638" s="22"/>
      <c r="D638" s="164">
        <f t="shared" si="23"/>
        <v>0</v>
      </c>
      <c r="E638" s="191">
        <f>SUM(E207,E326:E330,E361,E432:E438,E484:E485)</f>
        <v>0</v>
      </c>
      <c r="F638" s="191">
        <f>SUM(F207,F326,F361,F432:F438,F484:F485)</f>
        <v>0</v>
      </c>
      <c r="G638" s="191">
        <f>SUM(G207,G326,G361,G432:G438,G484:G485)</f>
        <v>0</v>
      </c>
      <c r="H638" s="164">
        <f t="shared" si="24"/>
        <v>0</v>
      </c>
      <c r="I638" s="191">
        <f>SUM(I207,I326:I330,I361,I432:I438,I484:I485)</f>
        <v>0</v>
      </c>
      <c r="J638" s="191">
        <f>SUM(J207,J326:J330,J361,J432:J438,J484:J485)</f>
        <v>0</v>
      </c>
      <c r="K638" s="191">
        <f>SUM(K207,K326:K330,K361,K432:K438,K484:K485)</f>
        <v>0</v>
      </c>
    </row>
    <row r="639" spans="2:11" x14ac:dyDescent="0.25">
      <c r="B639" s="21" t="s">
        <v>793</v>
      </c>
      <c r="C639" s="22"/>
      <c r="D639" s="164">
        <f t="shared" si="23"/>
        <v>0</v>
      </c>
      <c r="E639" s="191">
        <f>SUM(E208,E486)</f>
        <v>0</v>
      </c>
      <c r="F639" s="191">
        <f>SUM(F208,F486)</f>
        <v>0</v>
      </c>
      <c r="G639" s="191">
        <f>SUM(G208,G486)</f>
        <v>0</v>
      </c>
      <c r="H639" s="164">
        <f t="shared" si="24"/>
        <v>0</v>
      </c>
      <c r="I639" s="191">
        <f>SUM(I208,I486)</f>
        <v>0</v>
      </c>
      <c r="J639" s="191">
        <f>SUM(J208,J486)</f>
        <v>0</v>
      </c>
      <c r="K639" s="191">
        <f>SUM(K208,K486)</f>
        <v>0</v>
      </c>
    </row>
    <row r="640" spans="2:11" x14ac:dyDescent="0.25">
      <c r="B640" s="21" t="s">
        <v>794</v>
      </c>
      <c r="C640" s="22"/>
      <c r="D640" s="164">
        <f t="shared" si="23"/>
        <v>1516762</v>
      </c>
      <c r="E640" s="191">
        <f>SUM(E209,E295,E331,E386:E392,E393:E395,E487)</f>
        <v>0</v>
      </c>
      <c r="F640" s="191">
        <f>SUM(F209,F295,F331,F386:F392,F393:F395,F487,F371)</f>
        <v>0</v>
      </c>
      <c r="G640" s="191">
        <f>SUM(G209,G295,G331,G386:G392,G393:G395,G487,G371)</f>
        <v>1516762</v>
      </c>
      <c r="H640" s="164">
        <f t="shared" si="24"/>
        <v>802724.77</v>
      </c>
      <c r="I640" s="191">
        <f>SUM(I209,I295,I331,I386:I392,I393:I395,I487)</f>
        <v>0</v>
      </c>
      <c r="J640" s="191">
        <f>SUM(J209,J295,J331,J386:J392,J393:J395,J487,J371)</f>
        <v>0</v>
      </c>
      <c r="K640" s="191">
        <f>SUM(K209,K295,K331,K386:K392,K393:K395,K487,K371)</f>
        <v>802724.77</v>
      </c>
    </row>
    <row r="641" spans="2:11" x14ac:dyDescent="0.25">
      <c r="B641" s="21" t="s">
        <v>795</v>
      </c>
      <c r="C641" s="22"/>
      <c r="D641" s="164">
        <f t="shared" si="23"/>
        <v>0</v>
      </c>
      <c r="E641" s="191">
        <f>SUM(E210,E488)</f>
        <v>0</v>
      </c>
      <c r="F641" s="191">
        <f>SUM(F210,F488)</f>
        <v>0</v>
      </c>
      <c r="G641" s="191">
        <f>SUM(G210,G488)</f>
        <v>0</v>
      </c>
      <c r="H641" s="164">
        <f t="shared" si="24"/>
        <v>0</v>
      </c>
      <c r="I641" s="191">
        <f>SUM(I210,I488)</f>
        <v>0</v>
      </c>
      <c r="J641" s="191">
        <f>SUM(J210,J488)</f>
        <v>0</v>
      </c>
      <c r="K641" s="191">
        <f>SUM(K210,K488)</f>
        <v>0</v>
      </c>
    </row>
    <row r="642" spans="2:11" x14ac:dyDescent="0.25">
      <c r="B642" s="21" t="s">
        <v>787</v>
      </c>
      <c r="C642" s="22"/>
      <c r="D642" s="164">
        <f t="shared" si="23"/>
        <v>136142</v>
      </c>
      <c r="E642" s="191">
        <f>SUM(E211,E489,E396)</f>
        <v>0</v>
      </c>
      <c r="F642" s="191">
        <f>SUM(F211,F489,F396)</f>
        <v>0</v>
      </c>
      <c r="G642" s="191">
        <f>SUM(G211,G489,G396)</f>
        <v>136142</v>
      </c>
      <c r="H642" s="164">
        <f t="shared" si="24"/>
        <v>1566</v>
      </c>
      <c r="I642" s="191">
        <f>SUM(I211,I489,I396)</f>
        <v>0</v>
      </c>
      <c r="J642" s="191">
        <f>SUM(J211,J489,J396)</f>
        <v>0</v>
      </c>
      <c r="K642" s="191">
        <f>SUM(K211,K489,K396)</f>
        <v>1566</v>
      </c>
    </row>
    <row r="643" spans="2:11" x14ac:dyDescent="0.25">
      <c r="B643" s="21" t="s">
        <v>796</v>
      </c>
      <c r="C643" s="22"/>
      <c r="D643" s="164">
        <f t="shared" si="23"/>
        <v>0</v>
      </c>
      <c r="E643" s="191">
        <f>SUM(E212,E490)</f>
        <v>0</v>
      </c>
      <c r="F643" s="191">
        <f>SUM(F212,F490)</f>
        <v>0</v>
      </c>
      <c r="G643" s="191">
        <f>SUM(G212,G490)</f>
        <v>0</v>
      </c>
      <c r="H643" s="164">
        <f t="shared" si="24"/>
        <v>0</v>
      </c>
      <c r="I643" s="191">
        <f>SUM(I212,I490)</f>
        <v>0</v>
      </c>
      <c r="J643" s="191">
        <f>SUM(J212,J490)</f>
        <v>0</v>
      </c>
      <c r="K643" s="191">
        <f>SUM(K212,K490)</f>
        <v>0</v>
      </c>
    </row>
    <row r="644" spans="2:11" x14ac:dyDescent="0.25">
      <c r="B644" s="21" t="s">
        <v>797</v>
      </c>
      <c r="C644" s="22"/>
      <c r="D644" s="164">
        <f t="shared" si="23"/>
        <v>33084</v>
      </c>
      <c r="E644" s="191">
        <f>SUM(E397,E444,E491,E213)</f>
        <v>0</v>
      </c>
      <c r="F644" s="191">
        <f>SUM(F397,F444,F491,F213)</f>
        <v>0</v>
      </c>
      <c r="G644" s="191">
        <f>SUM(G397,G444,G491,G213)</f>
        <v>33084</v>
      </c>
      <c r="H644" s="164">
        <f t="shared" si="24"/>
        <v>15063.5</v>
      </c>
      <c r="I644" s="191">
        <f>SUM(I397,I444,I491,I213)</f>
        <v>0</v>
      </c>
      <c r="J644" s="191">
        <f>SUM(J397,J444,J491,J213)</f>
        <v>0</v>
      </c>
      <c r="K644" s="191">
        <f>SUM(K397,K444,K491,K213)</f>
        <v>15063.5</v>
      </c>
    </row>
    <row r="645" spans="2:11" x14ac:dyDescent="0.25">
      <c r="B645" s="52" t="s">
        <v>798</v>
      </c>
      <c r="C645" s="47">
        <v>226</v>
      </c>
      <c r="D645" s="164">
        <f t="shared" si="23"/>
        <v>241568.66</v>
      </c>
      <c r="E645" s="191">
        <f>SUM(E646:E661)</f>
        <v>0</v>
      </c>
      <c r="F645" s="191">
        <f>SUM(F646:F661)</f>
        <v>0</v>
      </c>
      <c r="G645" s="191">
        <f>SUM(G646:G661)</f>
        <v>241568.66</v>
      </c>
      <c r="H645" s="164">
        <f t="shared" si="24"/>
        <v>208568.66</v>
      </c>
      <c r="I645" s="191">
        <f>SUM(I646:I661)</f>
        <v>0</v>
      </c>
      <c r="J645" s="191">
        <f>SUM(J646:J661)</f>
        <v>0</v>
      </c>
      <c r="K645" s="191">
        <f>SUM(K646:K661)</f>
        <v>208568.66</v>
      </c>
    </row>
    <row r="646" spans="2:11" x14ac:dyDescent="0.25">
      <c r="B646" s="21" t="s">
        <v>597</v>
      </c>
      <c r="C646" s="47"/>
      <c r="D646" s="164">
        <f t="shared" si="23"/>
        <v>0</v>
      </c>
      <c r="E646" s="191">
        <f>SUM(E215,E347,E446,E493,E272,E400)</f>
        <v>0</v>
      </c>
      <c r="F646" s="191">
        <f>SUM(F215,F347,F446,F493,F272,F400)</f>
        <v>0</v>
      </c>
      <c r="G646" s="191">
        <f>SUM(G215,G347,G446,G493,G272,G400)</f>
        <v>0</v>
      </c>
      <c r="H646" s="164">
        <f t="shared" si="24"/>
        <v>0</v>
      </c>
      <c r="I646" s="191">
        <f>SUM(I215,I347,I446,I493,I272,I400)</f>
        <v>0</v>
      </c>
      <c r="J646" s="191">
        <f>SUM(J215,J347,J446,J493,J272,J400)</f>
        <v>0</v>
      </c>
      <c r="K646" s="191">
        <f>SUM(K215,K347,K446,K493,K272,K400)</f>
        <v>0</v>
      </c>
    </row>
    <row r="647" spans="2:11" x14ac:dyDescent="0.25">
      <c r="B647" s="21" t="s">
        <v>799</v>
      </c>
      <c r="C647" s="47"/>
      <c r="D647" s="164">
        <f t="shared" si="23"/>
        <v>149778.66</v>
      </c>
      <c r="E647" s="191">
        <f>SUM(E216:E217,E495)</f>
        <v>0</v>
      </c>
      <c r="F647" s="191">
        <f>SUM(F216:F217,F495)</f>
        <v>0</v>
      </c>
      <c r="G647" s="191">
        <f>SUM(G216:G217,G495)</f>
        <v>149778.66</v>
      </c>
      <c r="H647" s="164">
        <f t="shared" si="24"/>
        <v>149778.66</v>
      </c>
      <c r="I647" s="191">
        <f>SUM(I216:I217,I495)</f>
        <v>0</v>
      </c>
      <c r="J647" s="191">
        <f>SUM(J216:J217,J495)</f>
        <v>0</v>
      </c>
      <c r="K647" s="191">
        <f>SUM(K216:K217,K495)</f>
        <v>149778.66</v>
      </c>
    </row>
    <row r="648" spans="2:11" x14ac:dyDescent="0.25">
      <c r="B648" s="21" t="s">
        <v>800</v>
      </c>
      <c r="C648" s="47"/>
      <c r="D648" s="164">
        <f t="shared" si="23"/>
        <v>0</v>
      </c>
      <c r="E648" s="191">
        <f>SUM(E218,E350)</f>
        <v>0</v>
      </c>
      <c r="F648" s="191">
        <f>SUM(F218,F350)</f>
        <v>0</v>
      </c>
      <c r="G648" s="191">
        <f>SUM(G218,G350)</f>
        <v>0</v>
      </c>
      <c r="H648" s="164">
        <f t="shared" si="24"/>
        <v>0</v>
      </c>
      <c r="I648" s="191">
        <f>SUM(I218,I350)</f>
        <v>0</v>
      </c>
      <c r="J648" s="191">
        <f>SUM(J218,J350)</f>
        <v>0</v>
      </c>
      <c r="K648" s="191">
        <f>SUM(K218,K350)</f>
        <v>0</v>
      </c>
    </row>
    <row r="649" spans="2:11" x14ac:dyDescent="0.25">
      <c r="B649" s="21" t="s">
        <v>801</v>
      </c>
      <c r="C649" s="47"/>
      <c r="D649" s="164">
        <f t="shared" si="23"/>
        <v>0</v>
      </c>
      <c r="E649" s="191">
        <f>SUM(E349)</f>
        <v>0</v>
      </c>
      <c r="F649" s="191">
        <f>SUM(F349)</f>
        <v>0</v>
      </c>
      <c r="G649" s="191">
        <f>SUM(G349)</f>
        <v>0</v>
      </c>
      <c r="H649" s="164">
        <f t="shared" si="24"/>
        <v>0</v>
      </c>
      <c r="I649" s="191">
        <f>SUM(I349)</f>
        <v>0</v>
      </c>
      <c r="J649" s="191">
        <f>SUM(J349)</f>
        <v>0</v>
      </c>
      <c r="K649" s="191">
        <f>SUM(K349)</f>
        <v>0</v>
      </c>
    </row>
    <row r="650" spans="2:11" x14ac:dyDescent="0.25">
      <c r="B650" s="21" t="s">
        <v>802</v>
      </c>
      <c r="C650" s="47"/>
      <c r="D650" s="164">
        <f t="shared" si="23"/>
        <v>0</v>
      </c>
      <c r="E650" s="191">
        <f>SUM(E220,E348,E496)</f>
        <v>0</v>
      </c>
      <c r="F650" s="191">
        <f>SUM(F220,F348,F496)</f>
        <v>0</v>
      </c>
      <c r="G650" s="191">
        <f>SUM(G220,G348,G496)</f>
        <v>0</v>
      </c>
      <c r="H650" s="164">
        <f t="shared" si="24"/>
        <v>0</v>
      </c>
      <c r="I650" s="191">
        <f>SUM(I220,I348,I496)</f>
        <v>0</v>
      </c>
      <c r="J650" s="191">
        <f>SUM(J220,J348,J496)</f>
        <v>0</v>
      </c>
      <c r="K650" s="191">
        <f>SUM(K220,K348,K496)</f>
        <v>0</v>
      </c>
    </row>
    <row r="651" spans="2:11" x14ac:dyDescent="0.25">
      <c r="B651" s="21" t="s">
        <v>595</v>
      </c>
      <c r="C651" s="47"/>
      <c r="D651" s="164">
        <f t="shared" si="23"/>
        <v>0</v>
      </c>
      <c r="E651" s="191">
        <f>SUM(E221,E447,E497)</f>
        <v>0</v>
      </c>
      <c r="F651" s="191">
        <f>SUM(F221,F447,F497)</f>
        <v>0</v>
      </c>
      <c r="G651" s="191">
        <f>SUM(G221,G447,G497)</f>
        <v>0</v>
      </c>
      <c r="H651" s="164">
        <f t="shared" si="24"/>
        <v>0</v>
      </c>
      <c r="I651" s="191">
        <f>SUM(I221,I447,I497)</f>
        <v>0</v>
      </c>
      <c r="J651" s="191">
        <f>SUM(J221,J447,J497)</f>
        <v>0</v>
      </c>
      <c r="K651" s="191">
        <f>SUM(K221,K447,K497)</f>
        <v>0</v>
      </c>
    </row>
    <row r="652" spans="2:11" x14ac:dyDescent="0.25">
      <c r="B652" s="193" t="s">
        <v>803</v>
      </c>
      <c r="C652" s="47"/>
      <c r="D652" s="164">
        <f t="shared" si="23"/>
        <v>2480</v>
      </c>
      <c r="E652" s="191">
        <f t="shared" ref="E652:G655" si="25">SUM(E222,E498)</f>
        <v>0</v>
      </c>
      <c r="F652" s="191">
        <f t="shared" si="25"/>
        <v>0</v>
      </c>
      <c r="G652" s="191">
        <f t="shared" si="25"/>
        <v>2480</v>
      </c>
      <c r="H652" s="164">
        <f t="shared" si="24"/>
        <v>2480</v>
      </c>
      <c r="I652" s="191">
        <f t="shared" ref="I652:K655" si="26">SUM(I222,I498)</f>
        <v>0</v>
      </c>
      <c r="J652" s="191">
        <f t="shared" si="26"/>
        <v>0</v>
      </c>
      <c r="K652" s="191">
        <f t="shared" si="26"/>
        <v>2480</v>
      </c>
    </row>
    <row r="653" spans="2:11" x14ac:dyDescent="0.25">
      <c r="B653" s="21" t="s">
        <v>804</v>
      </c>
      <c r="C653" s="47"/>
      <c r="D653" s="164">
        <f t="shared" si="23"/>
        <v>6990</v>
      </c>
      <c r="E653" s="191">
        <f t="shared" si="25"/>
        <v>0</v>
      </c>
      <c r="F653" s="191">
        <f t="shared" si="25"/>
        <v>0</v>
      </c>
      <c r="G653" s="191">
        <f t="shared" si="25"/>
        <v>6990</v>
      </c>
      <c r="H653" s="164">
        <f t="shared" si="24"/>
        <v>6990</v>
      </c>
      <c r="I653" s="191">
        <f t="shared" si="26"/>
        <v>0</v>
      </c>
      <c r="J653" s="191">
        <f t="shared" si="26"/>
        <v>0</v>
      </c>
      <c r="K653" s="191">
        <f t="shared" si="26"/>
        <v>6990</v>
      </c>
    </row>
    <row r="654" spans="2:11" x14ac:dyDescent="0.25">
      <c r="B654" s="21" t="s">
        <v>805</v>
      </c>
      <c r="C654" s="47"/>
      <c r="D654" s="164">
        <f t="shared" si="23"/>
        <v>0</v>
      </c>
      <c r="E654" s="191">
        <f t="shared" si="25"/>
        <v>0</v>
      </c>
      <c r="F654" s="191">
        <f t="shared" si="25"/>
        <v>0</v>
      </c>
      <c r="G654" s="191">
        <f t="shared" si="25"/>
        <v>0</v>
      </c>
      <c r="H654" s="164">
        <f t="shared" si="24"/>
        <v>0</v>
      </c>
      <c r="I654" s="191">
        <f t="shared" si="26"/>
        <v>0</v>
      </c>
      <c r="J654" s="191">
        <f t="shared" si="26"/>
        <v>0</v>
      </c>
      <c r="K654" s="191">
        <f t="shared" si="26"/>
        <v>0</v>
      </c>
    </row>
    <row r="655" spans="2:11" x14ac:dyDescent="0.25">
      <c r="B655" s="21" t="s">
        <v>806</v>
      </c>
      <c r="C655" s="47"/>
      <c r="D655" s="164">
        <f t="shared" si="23"/>
        <v>5320</v>
      </c>
      <c r="E655" s="191">
        <f t="shared" si="25"/>
        <v>0</v>
      </c>
      <c r="F655" s="191">
        <f t="shared" si="25"/>
        <v>0</v>
      </c>
      <c r="G655" s="191">
        <f t="shared" si="25"/>
        <v>5320</v>
      </c>
      <c r="H655" s="164">
        <f t="shared" si="24"/>
        <v>5320</v>
      </c>
      <c r="I655" s="191">
        <f t="shared" si="26"/>
        <v>0</v>
      </c>
      <c r="J655" s="191">
        <f t="shared" si="26"/>
        <v>0</v>
      </c>
      <c r="K655" s="191">
        <f t="shared" si="26"/>
        <v>5320</v>
      </c>
    </row>
    <row r="656" spans="2:11" x14ac:dyDescent="0.25">
      <c r="B656" s="21" t="s">
        <v>807</v>
      </c>
      <c r="C656" s="47"/>
      <c r="D656" s="164">
        <f t="shared" si="23"/>
        <v>0</v>
      </c>
      <c r="E656" s="191">
        <f>SUM(E226:E227,E502)</f>
        <v>0</v>
      </c>
      <c r="F656" s="191">
        <f>SUM(F226:F227,F502)</f>
        <v>0</v>
      </c>
      <c r="G656" s="191">
        <f>SUM(G226:G227,G502)</f>
        <v>0</v>
      </c>
      <c r="H656" s="164">
        <f t="shared" si="24"/>
        <v>0</v>
      </c>
      <c r="I656" s="191">
        <f>SUM(I226:I227,I502)</f>
        <v>0</v>
      </c>
      <c r="J656" s="191">
        <f>SUM(J226:J227,J502)</f>
        <v>0</v>
      </c>
      <c r="K656" s="191">
        <f>SUM(K226:K227,K502)</f>
        <v>0</v>
      </c>
    </row>
    <row r="657" spans="2:11" x14ac:dyDescent="0.25">
      <c r="B657" s="21" t="s">
        <v>808</v>
      </c>
      <c r="C657" s="47"/>
      <c r="D657" s="164">
        <f t="shared" si="23"/>
        <v>0</v>
      </c>
      <c r="E657" s="191">
        <f>SUM(E228,E503,E568)</f>
        <v>0</v>
      </c>
      <c r="F657" s="191">
        <f>SUM(F228,F503,F568)</f>
        <v>0</v>
      </c>
      <c r="G657" s="191">
        <f>SUM(G228,G503,G568)</f>
        <v>0</v>
      </c>
      <c r="H657" s="164">
        <f t="shared" si="24"/>
        <v>0</v>
      </c>
      <c r="I657" s="191">
        <f>SUM(I228,I503,I568)</f>
        <v>0</v>
      </c>
      <c r="J657" s="191">
        <f>SUM(J228,J503,J568)</f>
        <v>0</v>
      </c>
      <c r="K657" s="191">
        <f>SUM(K228,K503,K568)</f>
        <v>0</v>
      </c>
    </row>
    <row r="658" spans="2:11" x14ac:dyDescent="0.25">
      <c r="B658" s="21" t="s">
        <v>809</v>
      </c>
      <c r="C658" s="47"/>
      <c r="D658" s="164">
        <f t="shared" si="23"/>
        <v>0</v>
      </c>
      <c r="E658" s="191">
        <f>SUM(E229,E504,E273)</f>
        <v>0</v>
      </c>
      <c r="F658" s="191">
        <f>SUM(F229,F504,F273)</f>
        <v>0</v>
      </c>
      <c r="G658" s="191">
        <f>SUM(G229,G504,G273)</f>
        <v>0</v>
      </c>
      <c r="H658" s="164">
        <f t="shared" si="24"/>
        <v>0</v>
      </c>
      <c r="I658" s="191">
        <f>SUM(I229,I504,I273)</f>
        <v>0</v>
      </c>
      <c r="J658" s="191">
        <f>SUM(J229,J504,J273)</f>
        <v>0</v>
      </c>
      <c r="K658" s="191">
        <f>SUM(K229,K504,K273)</f>
        <v>0</v>
      </c>
    </row>
    <row r="659" spans="2:11" x14ac:dyDescent="0.25">
      <c r="B659" s="21" t="s">
        <v>810</v>
      </c>
      <c r="C659" s="47"/>
      <c r="D659" s="164">
        <f t="shared" si="23"/>
        <v>11000</v>
      </c>
      <c r="E659" s="191">
        <f t="shared" ref="E659:G660" si="27">SUM(E230,E505)</f>
        <v>0</v>
      </c>
      <c r="F659" s="191">
        <f t="shared" si="27"/>
        <v>0</v>
      </c>
      <c r="G659" s="191">
        <f t="shared" si="27"/>
        <v>11000</v>
      </c>
      <c r="H659" s="164">
        <f t="shared" si="24"/>
        <v>11000</v>
      </c>
      <c r="I659" s="191">
        <f t="shared" ref="I659:K660" si="28">SUM(I230,I505)</f>
        <v>0</v>
      </c>
      <c r="J659" s="191">
        <f t="shared" si="28"/>
        <v>0</v>
      </c>
      <c r="K659" s="191">
        <f t="shared" si="28"/>
        <v>11000</v>
      </c>
    </row>
    <row r="660" spans="2:11" x14ac:dyDescent="0.25">
      <c r="B660" s="21" t="s">
        <v>787</v>
      </c>
      <c r="C660" s="47"/>
      <c r="D660" s="164">
        <f t="shared" si="23"/>
        <v>0</v>
      </c>
      <c r="E660" s="191">
        <f t="shared" si="27"/>
        <v>0</v>
      </c>
      <c r="F660" s="191">
        <f t="shared" si="27"/>
        <v>0</v>
      </c>
      <c r="G660" s="191">
        <f t="shared" si="27"/>
        <v>0</v>
      </c>
      <c r="H660" s="164">
        <f t="shared" si="24"/>
        <v>0</v>
      </c>
      <c r="I660" s="191">
        <f t="shared" si="28"/>
        <v>0</v>
      </c>
      <c r="J660" s="191">
        <f t="shared" si="28"/>
        <v>0</v>
      </c>
      <c r="K660" s="191">
        <f t="shared" si="28"/>
        <v>0</v>
      </c>
    </row>
    <row r="661" spans="2:11" x14ac:dyDescent="0.25">
      <c r="B661" s="21" t="s">
        <v>797</v>
      </c>
      <c r="C661" s="47"/>
      <c r="D661" s="164">
        <f t="shared" si="23"/>
        <v>66000</v>
      </c>
      <c r="E661" s="191">
        <f>SUM(E232,E297:E298,E333,E399,E507,E274,E494,E320:E321,E373)</f>
        <v>0</v>
      </c>
      <c r="F661" s="191">
        <f>SUM(F232,F297:F298,F333,F399,F507,F274,F494,F320:F321,F373)</f>
        <v>0</v>
      </c>
      <c r="G661" s="191">
        <f>SUM(G232,G297:G298,G333,G399,G507,G274,G494,G320:G321,G373)</f>
        <v>66000</v>
      </c>
      <c r="H661" s="164">
        <f t="shared" si="24"/>
        <v>33000</v>
      </c>
      <c r="I661" s="191">
        <f>SUM(I232,I297:I298,I333,I399,I507,I274,I494,I320:I321,I373)</f>
        <v>0</v>
      </c>
      <c r="J661" s="191">
        <f>SUM(J232,J297:J298,J333,J399,J507,J274,J494,J320:J321,J373)</f>
        <v>0</v>
      </c>
      <c r="K661" s="191">
        <f>SUM(K232,K297:K298,K333,K399,K507,K274,K494,K320:K321,K373)</f>
        <v>33000</v>
      </c>
    </row>
    <row r="662" spans="2:11" x14ac:dyDescent="0.25">
      <c r="B662" s="52" t="s">
        <v>811</v>
      </c>
      <c r="C662" s="47">
        <v>227</v>
      </c>
      <c r="D662" s="164">
        <f t="shared" si="23"/>
        <v>4905</v>
      </c>
      <c r="E662" s="191">
        <f>SUM(E234,E509)</f>
        <v>0</v>
      </c>
      <c r="F662" s="191">
        <f>SUM(F234,F509)</f>
        <v>0</v>
      </c>
      <c r="G662" s="191">
        <f>SUM(G234,G509)</f>
        <v>4905</v>
      </c>
      <c r="H662" s="164">
        <f t="shared" si="24"/>
        <v>4904.76</v>
      </c>
      <c r="I662" s="191">
        <f>SUM(I234,I509)</f>
        <v>0</v>
      </c>
      <c r="J662" s="191">
        <f>SUM(J234,J509)</f>
        <v>0</v>
      </c>
      <c r="K662" s="191">
        <f>SUM(K234,K509)</f>
        <v>4904.76</v>
      </c>
    </row>
    <row r="663" spans="2:11" x14ac:dyDescent="0.25">
      <c r="B663" s="52" t="s">
        <v>812</v>
      </c>
      <c r="C663" s="47">
        <v>228</v>
      </c>
      <c r="D663" s="164">
        <f t="shared" si="23"/>
        <v>0</v>
      </c>
      <c r="E663" s="191">
        <f>SUM(E335,E353,E449:E450)</f>
        <v>0</v>
      </c>
      <c r="F663" s="191">
        <f>SUM(F335,F353,F449:F450)</f>
        <v>0</v>
      </c>
      <c r="G663" s="191">
        <f>SUM(G335,G353,G449:G450)</f>
        <v>0</v>
      </c>
      <c r="H663" s="191">
        <f>SUM(H335,H353,H449:H452)</f>
        <v>0</v>
      </c>
      <c r="I663" s="191">
        <f>SUM(I335,I353,I449:I450)</f>
        <v>0</v>
      </c>
      <c r="J663" s="191">
        <f>SUM(J335,J353,J449:J450)</f>
        <v>0</v>
      </c>
      <c r="K663" s="191">
        <f>SUM(K335,K353,K449:K450)</f>
        <v>0</v>
      </c>
    </row>
    <row r="664" spans="2:11" x14ac:dyDescent="0.25">
      <c r="B664" s="52" t="s">
        <v>813</v>
      </c>
      <c r="C664" s="47">
        <v>231</v>
      </c>
      <c r="D664" s="164">
        <f t="shared" si="23"/>
        <v>0</v>
      </c>
      <c r="E664" s="191">
        <f>SUM(E580)</f>
        <v>0</v>
      </c>
      <c r="F664" s="191">
        <f>SUM(F580)</f>
        <v>0</v>
      </c>
      <c r="G664" s="191">
        <f>SUM(G580)</f>
        <v>0</v>
      </c>
      <c r="H664" s="164">
        <f t="shared" ref="H664:H699" si="29">SUM(I664:K664)</f>
        <v>0</v>
      </c>
      <c r="I664" s="191">
        <f>SUM(I580)</f>
        <v>0</v>
      </c>
      <c r="J664" s="191">
        <f>SUM(J580)</f>
        <v>0</v>
      </c>
      <c r="K664" s="191">
        <f>SUM(K580)</f>
        <v>0</v>
      </c>
    </row>
    <row r="665" spans="2:11" x14ac:dyDescent="0.25">
      <c r="B665" s="52" t="s">
        <v>666</v>
      </c>
      <c r="C665" s="47">
        <v>241</v>
      </c>
      <c r="D665" s="164">
        <f t="shared" si="23"/>
        <v>0</v>
      </c>
      <c r="E665" s="191">
        <f>SUM(E311:E313,E342:E344,E354,E363:E364,E369,E402:E412,E454)</f>
        <v>0</v>
      </c>
      <c r="F665" s="191">
        <f>SUM(F311:F313,F342:F344,F354,F363:F364,F369,F402:F412,F454)</f>
        <v>0</v>
      </c>
      <c r="G665" s="191">
        <f>SUM(G311:G313,G342:G344,G354,G363:G364,G369,G402:G412,G454)</f>
        <v>0</v>
      </c>
      <c r="H665" s="164">
        <f t="shared" si="29"/>
        <v>0</v>
      </c>
      <c r="I665" s="191">
        <f>SUM(I311:I313,I342:I344,I354,I363:I364,I369,I402:I412,I454)</f>
        <v>0</v>
      </c>
      <c r="J665" s="191">
        <f>SUM(J311:J313,J342:J344,J354,J363:J364,J369,J402:J412,J454)</f>
        <v>0</v>
      </c>
      <c r="K665" s="191">
        <f>SUM(K311:K313,K342:K344,K354,K363:K364,K369,K402:K412,K454)</f>
        <v>0</v>
      </c>
    </row>
    <row r="666" spans="2:11" x14ac:dyDescent="0.25">
      <c r="B666" s="52" t="s">
        <v>814</v>
      </c>
      <c r="C666" s="47">
        <v>246</v>
      </c>
      <c r="D666" s="164">
        <f t="shared" si="23"/>
        <v>0</v>
      </c>
      <c r="E666" s="191">
        <f>SUM(E315)</f>
        <v>0</v>
      </c>
      <c r="F666" s="191">
        <f>SUM(F315)</f>
        <v>0</v>
      </c>
      <c r="G666" s="191">
        <f>SUM(G315)</f>
        <v>0</v>
      </c>
      <c r="H666" s="164">
        <f t="shared" si="29"/>
        <v>0</v>
      </c>
      <c r="I666" s="191">
        <f>SUM(I315)</f>
        <v>0</v>
      </c>
      <c r="J666" s="191">
        <f>SUM(J315)</f>
        <v>0</v>
      </c>
      <c r="K666" s="191">
        <f>SUM(K315)</f>
        <v>0</v>
      </c>
    </row>
    <row r="667" spans="2:11" x14ac:dyDescent="0.25">
      <c r="B667" s="52" t="s">
        <v>366</v>
      </c>
      <c r="C667" s="47">
        <v>251</v>
      </c>
      <c r="D667" s="164">
        <f t="shared" si="23"/>
        <v>462000</v>
      </c>
      <c r="E667" s="191">
        <f>SUM(E279,E560,E578,E454)</f>
        <v>0</v>
      </c>
      <c r="F667" s="191">
        <f>SUM(F279,F560,F578,F454)</f>
        <v>0</v>
      </c>
      <c r="G667" s="191">
        <f>SUM(G279,G560,G578,G454)</f>
        <v>462000</v>
      </c>
      <c r="H667" s="164">
        <f t="shared" si="29"/>
        <v>193667.5</v>
      </c>
      <c r="I667" s="191">
        <f>SUM(I279,I560,I578,I454)</f>
        <v>0</v>
      </c>
      <c r="J667" s="191">
        <f>SUM(J279,J560,J578,J454)</f>
        <v>0</v>
      </c>
      <c r="K667" s="191">
        <f>SUM(K279,K560,K578,K454)</f>
        <v>193667.5</v>
      </c>
    </row>
    <row r="668" spans="2:11" x14ac:dyDescent="0.25">
      <c r="B668" s="52" t="s">
        <v>815</v>
      </c>
      <c r="C668" s="47">
        <v>264</v>
      </c>
      <c r="D668" s="164">
        <f t="shared" si="23"/>
        <v>105000</v>
      </c>
      <c r="E668" s="191">
        <f>SUM(E237,E562)</f>
        <v>0</v>
      </c>
      <c r="F668" s="191">
        <f>SUM(F237,F562)</f>
        <v>0</v>
      </c>
      <c r="G668" s="191">
        <f>SUM(G237,G562)</f>
        <v>105000</v>
      </c>
      <c r="H668" s="164">
        <f t="shared" si="29"/>
        <v>44538.5</v>
      </c>
      <c r="I668" s="191">
        <f>SUM(I237,I562)</f>
        <v>0</v>
      </c>
      <c r="J668" s="191">
        <f>SUM(J237,J562)</f>
        <v>0</v>
      </c>
      <c r="K668" s="191">
        <f>SUM(K237,K562)</f>
        <v>44538.5</v>
      </c>
    </row>
    <row r="669" spans="2:11" x14ac:dyDescent="0.25">
      <c r="B669" s="52" t="s">
        <v>816</v>
      </c>
      <c r="C669" s="47">
        <v>266</v>
      </c>
      <c r="D669" s="164">
        <f t="shared" si="23"/>
        <v>0</v>
      </c>
      <c r="E669" s="191">
        <f>SUM(E236,E513,E170,E563)</f>
        <v>0</v>
      </c>
      <c r="F669" s="191">
        <f>SUM(F236,F513,F170,F563)</f>
        <v>0</v>
      </c>
      <c r="G669" s="191">
        <f>SUM(G236,G513,G170,G563)</f>
        <v>0</v>
      </c>
      <c r="H669" s="164">
        <f t="shared" si="29"/>
        <v>0</v>
      </c>
      <c r="I669" s="191">
        <f>SUM(I236,I513,I170,I563)</f>
        <v>0</v>
      </c>
      <c r="J669" s="191">
        <f>SUM(J236,J513,J170,J563)</f>
        <v>0</v>
      </c>
      <c r="K669" s="191">
        <f>SUM(K236,K513,K170,K563)</f>
        <v>0</v>
      </c>
    </row>
    <row r="670" spans="2:11" x14ac:dyDescent="0.25">
      <c r="B670" s="52" t="s">
        <v>817</v>
      </c>
      <c r="C670" s="47">
        <v>290</v>
      </c>
      <c r="D670" s="164">
        <f t="shared" si="23"/>
        <v>86100</v>
      </c>
      <c r="E670" s="191">
        <f>SUM(E671:E680)</f>
        <v>0</v>
      </c>
      <c r="F670" s="191">
        <f>SUM(F671:F680)</f>
        <v>0</v>
      </c>
      <c r="G670" s="191">
        <f>SUM(G671:G680)</f>
        <v>86100</v>
      </c>
      <c r="H670" s="164">
        <f t="shared" si="29"/>
        <v>0</v>
      </c>
      <c r="I670" s="191">
        <f>SUM(I671:I680)</f>
        <v>0</v>
      </c>
      <c r="J670" s="191">
        <f>SUM(J671:J680)</f>
        <v>0</v>
      </c>
      <c r="K670" s="191">
        <f>SUM(K671:K680)</f>
        <v>0</v>
      </c>
    </row>
    <row r="671" spans="2:11" x14ac:dyDescent="0.25">
      <c r="B671" s="21" t="s">
        <v>308</v>
      </c>
      <c r="C671" s="47">
        <v>291</v>
      </c>
      <c r="D671" s="164">
        <f t="shared" si="23"/>
        <v>0</v>
      </c>
      <c r="E671" s="191">
        <f t="shared" ref="E671:G675" si="30">SUM(E239,E515)</f>
        <v>0</v>
      </c>
      <c r="F671" s="191">
        <f t="shared" si="30"/>
        <v>0</v>
      </c>
      <c r="G671" s="191">
        <f t="shared" si="30"/>
        <v>0</v>
      </c>
      <c r="H671" s="164">
        <f t="shared" si="29"/>
        <v>0</v>
      </c>
      <c r="I671" s="191">
        <f t="shared" ref="I671:K675" si="31">SUM(I239,I515)</f>
        <v>0</v>
      </c>
      <c r="J671" s="191">
        <f t="shared" si="31"/>
        <v>0</v>
      </c>
      <c r="K671" s="191">
        <f t="shared" si="31"/>
        <v>0</v>
      </c>
    </row>
    <row r="672" spans="2:11" x14ac:dyDescent="0.25">
      <c r="B672" s="21" t="s">
        <v>310</v>
      </c>
      <c r="C672" s="47">
        <v>291</v>
      </c>
      <c r="D672" s="164">
        <f t="shared" si="23"/>
        <v>3000</v>
      </c>
      <c r="E672" s="191">
        <f t="shared" si="30"/>
        <v>0</v>
      </c>
      <c r="F672" s="191">
        <f t="shared" si="30"/>
        <v>0</v>
      </c>
      <c r="G672" s="191">
        <f t="shared" si="30"/>
        <v>3000</v>
      </c>
      <c r="H672" s="164">
        <f t="shared" si="29"/>
        <v>0</v>
      </c>
      <c r="I672" s="191">
        <f t="shared" si="31"/>
        <v>0</v>
      </c>
      <c r="J672" s="191">
        <f t="shared" si="31"/>
        <v>0</v>
      </c>
      <c r="K672" s="191">
        <f t="shared" si="31"/>
        <v>0</v>
      </c>
    </row>
    <row r="673" spans="2:11" x14ac:dyDescent="0.25">
      <c r="B673" s="21" t="s">
        <v>312</v>
      </c>
      <c r="C673" s="47">
        <v>291</v>
      </c>
      <c r="D673" s="164">
        <f t="shared" si="23"/>
        <v>0</v>
      </c>
      <c r="E673" s="191">
        <f t="shared" si="30"/>
        <v>0</v>
      </c>
      <c r="F673" s="191">
        <f t="shared" si="30"/>
        <v>0</v>
      </c>
      <c r="G673" s="191">
        <f t="shared" si="30"/>
        <v>0</v>
      </c>
      <c r="H673" s="164">
        <f t="shared" si="29"/>
        <v>0</v>
      </c>
      <c r="I673" s="191">
        <f t="shared" si="31"/>
        <v>0</v>
      </c>
      <c r="J673" s="191">
        <f t="shared" si="31"/>
        <v>0</v>
      </c>
      <c r="K673" s="191">
        <f t="shared" si="31"/>
        <v>0</v>
      </c>
    </row>
    <row r="674" spans="2:11" x14ac:dyDescent="0.25">
      <c r="B674" s="21" t="s">
        <v>314</v>
      </c>
      <c r="C674" s="47">
        <v>291</v>
      </c>
      <c r="D674" s="164">
        <f t="shared" si="23"/>
        <v>0</v>
      </c>
      <c r="E674" s="191">
        <f t="shared" si="30"/>
        <v>0</v>
      </c>
      <c r="F674" s="191">
        <f t="shared" si="30"/>
        <v>0</v>
      </c>
      <c r="G674" s="191">
        <f t="shared" si="30"/>
        <v>0</v>
      </c>
      <c r="H674" s="164">
        <f t="shared" si="29"/>
        <v>0</v>
      </c>
      <c r="I674" s="191">
        <f t="shared" si="31"/>
        <v>0</v>
      </c>
      <c r="J674" s="191">
        <f t="shared" si="31"/>
        <v>0</v>
      </c>
      <c r="K674" s="191">
        <f t="shared" si="31"/>
        <v>0</v>
      </c>
    </row>
    <row r="675" spans="2:11" x14ac:dyDescent="0.25">
      <c r="B675" s="21" t="s">
        <v>818</v>
      </c>
      <c r="C675" s="47">
        <v>292</v>
      </c>
      <c r="D675" s="164">
        <f t="shared" si="23"/>
        <v>0</v>
      </c>
      <c r="E675" s="191">
        <f t="shared" si="30"/>
        <v>0</v>
      </c>
      <c r="F675" s="191">
        <f t="shared" si="30"/>
        <v>0</v>
      </c>
      <c r="G675" s="191">
        <f t="shared" si="30"/>
        <v>0</v>
      </c>
      <c r="H675" s="164">
        <f t="shared" si="29"/>
        <v>0</v>
      </c>
      <c r="I675" s="191">
        <f t="shared" si="31"/>
        <v>0</v>
      </c>
      <c r="J675" s="191">
        <f t="shared" si="31"/>
        <v>0</v>
      </c>
      <c r="K675" s="191">
        <f t="shared" si="31"/>
        <v>0</v>
      </c>
    </row>
    <row r="676" spans="2:11" x14ac:dyDescent="0.25">
      <c r="B676" s="21" t="s">
        <v>318</v>
      </c>
      <c r="C676" s="47">
        <v>297</v>
      </c>
      <c r="D676" s="164">
        <f t="shared" si="23"/>
        <v>1000</v>
      </c>
      <c r="E676" s="191">
        <f>SUM(E244,E520,E572)</f>
        <v>0</v>
      </c>
      <c r="F676" s="191">
        <f>SUM(F244,F520,F572)</f>
        <v>0</v>
      </c>
      <c r="G676" s="191">
        <f>SUM(G244,G520,G572)</f>
        <v>1000</v>
      </c>
      <c r="H676" s="164">
        <f t="shared" si="29"/>
        <v>0</v>
      </c>
      <c r="I676" s="191">
        <f>SUM(I244,I520,I572)</f>
        <v>0</v>
      </c>
      <c r="J676" s="191">
        <f>SUM(J244,J520,J572)</f>
        <v>0</v>
      </c>
      <c r="K676" s="191">
        <f>SUM(K244,K520,K572)</f>
        <v>0</v>
      </c>
    </row>
    <row r="677" spans="2:11" x14ac:dyDescent="0.25">
      <c r="B677" s="21" t="s">
        <v>819</v>
      </c>
      <c r="C677" s="47">
        <v>297</v>
      </c>
      <c r="D677" s="164">
        <f t="shared" si="23"/>
        <v>82100</v>
      </c>
      <c r="E677" s="191">
        <f>SUM(E265:E266,E269,E571)</f>
        <v>0</v>
      </c>
      <c r="F677" s="191">
        <f>SUM(F265:F266,F269,F571)</f>
        <v>0</v>
      </c>
      <c r="G677" s="191">
        <f>SUM(G265:G266,G269,G571)</f>
        <v>82100</v>
      </c>
      <c r="H677" s="164">
        <f t="shared" si="29"/>
        <v>0</v>
      </c>
      <c r="I677" s="191">
        <f>SUM(I265:I266,I269,I571)</f>
        <v>0</v>
      </c>
      <c r="J677" s="191">
        <f>SUM(J265:J266,J269,J571)</f>
        <v>0</v>
      </c>
      <c r="K677" s="191">
        <f>SUM(K265:K266,K269,K571)</f>
        <v>0</v>
      </c>
    </row>
    <row r="678" spans="2:11" x14ac:dyDescent="0.25">
      <c r="B678" s="21" t="s">
        <v>820</v>
      </c>
      <c r="C678" s="47">
        <v>296</v>
      </c>
      <c r="D678" s="164">
        <f t="shared" si="23"/>
        <v>0</v>
      </c>
      <c r="E678" s="191">
        <f>SUM(E570)</f>
        <v>0</v>
      </c>
      <c r="F678" s="191">
        <f>SUM(F570)</f>
        <v>0</v>
      </c>
      <c r="G678" s="191">
        <f>SUM(G570)</f>
        <v>0</v>
      </c>
      <c r="H678" s="164">
        <f t="shared" si="29"/>
        <v>0</v>
      </c>
      <c r="I678" s="191">
        <f>SUM(I570)</f>
        <v>0</v>
      </c>
      <c r="J678" s="191">
        <f>SUM(J570)</f>
        <v>0</v>
      </c>
      <c r="K678" s="191">
        <f>SUM(K570)</f>
        <v>0</v>
      </c>
    </row>
    <row r="679" spans="2:11" x14ac:dyDescent="0.25">
      <c r="B679" s="21" t="s">
        <v>821</v>
      </c>
      <c r="C679" s="47">
        <v>295</v>
      </c>
      <c r="D679" s="164">
        <f t="shared" si="23"/>
        <v>0</v>
      </c>
      <c r="E679" s="191">
        <f>SUM(E277,E522)</f>
        <v>0</v>
      </c>
      <c r="F679" s="191">
        <f>SUM(F277,F522)</f>
        <v>0</v>
      </c>
      <c r="G679" s="191">
        <f>SUM(G277,G522)</f>
        <v>0</v>
      </c>
      <c r="H679" s="164">
        <f t="shared" si="29"/>
        <v>0</v>
      </c>
      <c r="I679" s="191">
        <f>SUM(I277,I522)</f>
        <v>0</v>
      </c>
      <c r="J679" s="191">
        <f>SUM(J277,J522)</f>
        <v>0</v>
      </c>
      <c r="K679" s="191">
        <f>SUM(K277,K522)</f>
        <v>0</v>
      </c>
    </row>
    <row r="680" spans="2:11" x14ac:dyDescent="0.25">
      <c r="B680" s="21" t="s">
        <v>822</v>
      </c>
      <c r="C680" s="47">
        <v>296</v>
      </c>
      <c r="D680" s="164">
        <f t="shared" si="23"/>
        <v>0</v>
      </c>
      <c r="E680" s="191">
        <f>SUM(E245,E278,E523,E276,E521)</f>
        <v>0</v>
      </c>
      <c r="F680" s="191">
        <f>SUM(F245,F278,F523,F276,F521)</f>
        <v>0</v>
      </c>
      <c r="G680" s="191">
        <f>SUM(G245,G278,G523,G276,G521)</f>
        <v>0</v>
      </c>
      <c r="H680" s="164">
        <f t="shared" si="29"/>
        <v>0</v>
      </c>
      <c r="I680" s="191">
        <f>SUM(I245,I278,I523,I276,I521)</f>
        <v>0</v>
      </c>
      <c r="J680" s="191">
        <f>SUM(J245,J278,J523,J276,J521)</f>
        <v>0</v>
      </c>
      <c r="K680" s="191">
        <f>SUM(K245,K278,K523,K276,K521)</f>
        <v>0</v>
      </c>
    </row>
    <row r="681" spans="2:11" x14ac:dyDescent="0.25">
      <c r="B681" s="52" t="s">
        <v>823</v>
      </c>
      <c r="C681" s="47">
        <v>310</v>
      </c>
      <c r="D681" s="164">
        <f t="shared" si="23"/>
        <v>1056490</v>
      </c>
      <c r="E681" s="191">
        <f>SUM(E682:E690)</f>
        <v>0</v>
      </c>
      <c r="F681" s="191">
        <f>SUM(F682:F690)</f>
        <v>1000000</v>
      </c>
      <c r="G681" s="191">
        <f>SUM(G682:G690)</f>
        <v>56490</v>
      </c>
      <c r="H681" s="164">
        <f t="shared" si="29"/>
        <v>1056490</v>
      </c>
      <c r="I681" s="191">
        <f>SUM(I682:I690)</f>
        <v>0</v>
      </c>
      <c r="J681" s="191">
        <f>SUM(J682:J690)</f>
        <v>1000000</v>
      </c>
      <c r="K681" s="191">
        <f>SUM(K682:K690)</f>
        <v>56490</v>
      </c>
    </row>
    <row r="682" spans="2:11" x14ac:dyDescent="0.25">
      <c r="B682" s="21" t="s">
        <v>824</v>
      </c>
      <c r="C682" s="22"/>
      <c r="D682" s="164">
        <f t="shared" si="23"/>
        <v>0</v>
      </c>
      <c r="E682" s="191">
        <f>SUM(E337,E356)</f>
        <v>0</v>
      </c>
      <c r="F682" s="191">
        <f>SUM(F337,F356)</f>
        <v>0</v>
      </c>
      <c r="G682" s="191">
        <f>SUM(G337,G356)</f>
        <v>0</v>
      </c>
      <c r="H682" s="164">
        <f t="shared" si="29"/>
        <v>0</v>
      </c>
      <c r="I682" s="191">
        <f>SUM(I337,I356)</f>
        <v>0</v>
      </c>
      <c r="J682" s="191">
        <f>SUM(J337,J356)</f>
        <v>0</v>
      </c>
      <c r="K682" s="191">
        <f>SUM(K337,K356)</f>
        <v>0</v>
      </c>
    </row>
    <row r="683" spans="2:11" x14ac:dyDescent="0.25">
      <c r="B683" s="21" t="s">
        <v>825</v>
      </c>
      <c r="C683" s="22"/>
      <c r="D683" s="164">
        <f t="shared" si="23"/>
        <v>0</v>
      </c>
      <c r="E683" s="191">
        <f>SUM(E456:E458)</f>
        <v>0</v>
      </c>
      <c r="F683" s="191">
        <f>SUM(F456:F458)</f>
        <v>0</v>
      </c>
      <c r="G683" s="191">
        <f>SUM(G456:G458)</f>
        <v>0</v>
      </c>
      <c r="H683" s="164">
        <f t="shared" si="29"/>
        <v>0</v>
      </c>
      <c r="I683" s="191">
        <f>SUM(I456:I458)</f>
        <v>0</v>
      </c>
      <c r="J683" s="191">
        <f>SUM(J456:J458)</f>
        <v>0</v>
      </c>
      <c r="K683" s="191">
        <f>SUM(K456:K458)</f>
        <v>0</v>
      </c>
    </row>
    <row r="684" spans="2:11" x14ac:dyDescent="0.25">
      <c r="B684" s="21" t="s">
        <v>826</v>
      </c>
      <c r="C684" s="22"/>
      <c r="D684" s="164">
        <f t="shared" si="23"/>
        <v>0</v>
      </c>
      <c r="E684" s="191">
        <f>SUM(E414:E415)</f>
        <v>0</v>
      </c>
      <c r="F684" s="191">
        <f>SUM(F414:F415)</f>
        <v>0</v>
      </c>
      <c r="G684" s="191">
        <f>SUM(G414:G415)</f>
        <v>0</v>
      </c>
      <c r="H684" s="164">
        <f t="shared" si="29"/>
        <v>0</v>
      </c>
      <c r="I684" s="191">
        <f>SUM(I414:I415)</f>
        <v>0</v>
      </c>
      <c r="J684" s="191">
        <f>SUM(J414:J415)</f>
        <v>0</v>
      </c>
      <c r="K684" s="191">
        <f>SUM(K414:K415)</f>
        <v>0</v>
      </c>
    </row>
    <row r="685" spans="2:11" x14ac:dyDescent="0.25">
      <c r="B685" s="21" t="s">
        <v>827</v>
      </c>
      <c r="C685" s="22"/>
      <c r="D685" s="164">
        <f t="shared" si="23"/>
        <v>1039500</v>
      </c>
      <c r="E685" s="191">
        <f>SUM(E250,E375)</f>
        <v>0</v>
      </c>
      <c r="F685" s="191">
        <f>SUM(F250,F375)</f>
        <v>1000000</v>
      </c>
      <c r="G685" s="191">
        <f>SUM(G250,G375)</f>
        <v>39500</v>
      </c>
      <c r="H685" s="164">
        <f t="shared" si="29"/>
        <v>1039500</v>
      </c>
      <c r="I685" s="191">
        <f>SUM(I250,I375)</f>
        <v>0</v>
      </c>
      <c r="J685" s="191">
        <f>SUM(J250,J375)</f>
        <v>1000000</v>
      </c>
      <c r="K685" s="191">
        <f>SUM(K250,K375)</f>
        <v>39500</v>
      </c>
    </row>
    <row r="686" spans="2:11" x14ac:dyDescent="0.25">
      <c r="B686" s="21" t="s">
        <v>828</v>
      </c>
      <c r="C686" s="22"/>
      <c r="D686" s="164">
        <f t="shared" si="23"/>
        <v>0</v>
      </c>
      <c r="E686" s="191">
        <f>SUM(E251,E301,E528)</f>
        <v>0</v>
      </c>
      <c r="F686" s="191">
        <f>SUM(F251,F301,F528)</f>
        <v>0</v>
      </c>
      <c r="G686" s="191">
        <f>SUM(G251,G301,G528)</f>
        <v>0</v>
      </c>
      <c r="H686" s="164">
        <f t="shared" si="29"/>
        <v>0</v>
      </c>
      <c r="I686" s="191">
        <f>SUM(I251,I301,I528)</f>
        <v>0</v>
      </c>
      <c r="J686" s="191">
        <f>SUM(J251,J301,J528)</f>
        <v>0</v>
      </c>
      <c r="K686" s="191">
        <f>SUM(K251,K301,K528)</f>
        <v>0</v>
      </c>
    </row>
    <row r="687" spans="2:11" x14ac:dyDescent="0.25">
      <c r="B687" s="21" t="s">
        <v>829</v>
      </c>
      <c r="C687" s="22"/>
      <c r="D687" s="164">
        <f t="shared" si="23"/>
        <v>16990</v>
      </c>
      <c r="E687" s="191">
        <f>SUM(E253,E303,E416:E417,E459,E529,E531,E338,E316)</f>
        <v>0</v>
      </c>
      <c r="F687" s="191">
        <f>SUM(F253,F303,F416:F417,F459,F529,F531,F338,F316)</f>
        <v>0</v>
      </c>
      <c r="G687" s="191">
        <f>SUM(G253,G303,G416:G417,G459,G529,G531,G338,G316)</f>
        <v>16990</v>
      </c>
      <c r="H687" s="164">
        <f t="shared" si="29"/>
        <v>16990</v>
      </c>
      <c r="I687" s="191">
        <f>SUM(I253,I303,I416:I417,I459,I529,I531,I338,I316)</f>
        <v>0</v>
      </c>
      <c r="J687" s="191">
        <f>SUM(J253,J303,J416:J417,J459,J529,J531,J338,J316)</f>
        <v>0</v>
      </c>
      <c r="K687" s="191">
        <f>SUM(K253,K303,K416:K417,K459,K529,K531,K338,K316)</f>
        <v>16990</v>
      </c>
    </row>
    <row r="688" spans="2:11" x14ac:dyDescent="0.25">
      <c r="B688" s="21" t="s">
        <v>830</v>
      </c>
      <c r="C688" s="22"/>
      <c r="D688" s="164">
        <f t="shared" si="23"/>
        <v>0</v>
      </c>
      <c r="E688" s="191">
        <f>SUM(E252,E530,E302)</f>
        <v>0</v>
      </c>
      <c r="F688" s="191">
        <f>SUM(F252,F530,F302)</f>
        <v>0</v>
      </c>
      <c r="G688" s="191">
        <f>SUM(G252,G530,G302)</f>
        <v>0</v>
      </c>
      <c r="H688" s="164">
        <f t="shared" si="29"/>
        <v>0</v>
      </c>
      <c r="I688" s="191">
        <f>SUM(I252,I530,I302)</f>
        <v>0</v>
      </c>
      <c r="J688" s="191">
        <f>SUM(J252,J530,J302)</f>
        <v>0</v>
      </c>
      <c r="K688" s="191">
        <f>SUM(K252,K530,K302)</f>
        <v>0</v>
      </c>
    </row>
    <row r="689" spans="2:11" x14ac:dyDescent="0.25">
      <c r="B689" s="21" t="s">
        <v>831</v>
      </c>
      <c r="C689" s="47"/>
      <c r="D689" s="164">
        <f t="shared" si="23"/>
        <v>0</v>
      </c>
      <c r="E689" s="191">
        <f>SUM(E254,E304,E573,E532)</f>
        <v>0</v>
      </c>
      <c r="F689" s="191">
        <f>SUM(F254,F304,F573,F532)</f>
        <v>0</v>
      </c>
      <c r="G689" s="191">
        <f>SUM(G254,G304,G573,G532)</f>
        <v>0</v>
      </c>
      <c r="H689" s="164">
        <f t="shared" si="29"/>
        <v>0</v>
      </c>
      <c r="I689" s="191">
        <f>SUM(I254,I304,I573,I532)</f>
        <v>0</v>
      </c>
      <c r="J689" s="191">
        <f>SUM(J254,J304,J573,J532)</f>
        <v>0</v>
      </c>
      <c r="K689" s="191">
        <f>SUM(K254,K304,K573,K532)</f>
        <v>0</v>
      </c>
    </row>
    <row r="690" spans="2:11" x14ac:dyDescent="0.25">
      <c r="B690" s="21" t="s">
        <v>832</v>
      </c>
      <c r="C690" s="47"/>
      <c r="D690" s="164">
        <f t="shared" si="23"/>
        <v>0</v>
      </c>
      <c r="E690" s="191">
        <f>SUM(E367)</f>
        <v>0</v>
      </c>
      <c r="F690" s="191"/>
      <c r="G690" s="191"/>
      <c r="H690" s="164">
        <f t="shared" si="29"/>
        <v>0</v>
      </c>
      <c r="I690" s="191">
        <f>SUM(I367)</f>
        <v>0</v>
      </c>
      <c r="J690" s="191"/>
      <c r="K690" s="191"/>
    </row>
    <row r="691" spans="2:11" x14ac:dyDescent="0.25">
      <c r="B691" s="52" t="s">
        <v>833</v>
      </c>
      <c r="C691" s="47">
        <v>340</v>
      </c>
      <c r="D691" s="164">
        <f t="shared" si="23"/>
        <v>297936</v>
      </c>
      <c r="E691" s="191">
        <f>SUM(E692:E698)</f>
        <v>19000</v>
      </c>
      <c r="F691" s="191">
        <f>SUM(F692:F698)</f>
        <v>0</v>
      </c>
      <c r="G691" s="191">
        <f>SUM(G692:G698)</f>
        <v>278936</v>
      </c>
      <c r="H691" s="164">
        <f t="shared" si="29"/>
        <v>190650</v>
      </c>
      <c r="I691" s="191">
        <f>SUM(I692:I698)</f>
        <v>4750</v>
      </c>
      <c r="J691" s="191">
        <f>SUM(J692:J698)</f>
        <v>0</v>
      </c>
      <c r="K691" s="191">
        <f>SUM(K692:K698)</f>
        <v>185900</v>
      </c>
    </row>
    <row r="692" spans="2:11" x14ac:dyDescent="0.25">
      <c r="B692" s="21" t="s">
        <v>834</v>
      </c>
      <c r="C692" s="47">
        <v>343</v>
      </c>
      <c r="D692" s="164">
        <f t="shared" si="23"/>
        <v>159420</v>
      </c>
      <c r="E692" s="191">
        <f>SUM(E256:E257,E534,E340)</f>
        <v>0</v>
      </c>
      <c r="F692" s="191">
        <f>SUM(F256:F257,F534,F340)</f>
        <v>0</v>
      </c>
      <c r="G692" s="191">
        <f>SUM(G256:G257,G534,G340)</f>
        <v>159420</v>
      </c>
      <c r="H692" s="164">
        <f t="shared" si="29"/>
        <v>122623</v>
      </c>
      <c r="I692" s="191">
        <f>SUM(I256:I257,I534,I340)</f>
        <v>0</v>
      </c>
      <c r="J692" s="191">
        <f>SUM(J256:J257,J534,J340)</f>
        <v>0</v>
      </c>
      <c r="K692" s="191">
        <f>SUM(K256:K257,K534,K340)</f>
        <v>122623</v>
      </c>
    </row>
    <row r="693" spans="2:11" x14ac:dyDescent="0.25">
      <c r="B693" s="21" t="s">
        <v>835</v>
      </c>
      <c r="C693" s="47">
        <v>346</v>
      </c>
      <c r="D693" s="164">
        <f t="shared" si="23"/>
        <v>69106</v>
      </c>
      <c r="E693" s="191">
        <f>SUM(E261,E308,E419,E421:E422,E463,E575,E540,E424,E275,E377)</f>
        <v>19000</v>
      </c>
      <c r="F693" s="191">
        <f>SUM(F261,F308,F419,F421:F422,F463,F575,F540,F424,F275,F377)</f>
        <v>0</v>
      </c>
      <c r="G693" s="191">
        <f>SUM(G261,G308,G419,G421:G422,G463,G575,G540,G424,G275,G377)</f>
        <v>50106</v>
      </c>
      <c r="H693" s="164">
        <f t="shared" si="29"/>
        <v>22427</v>
      </c>
      <c r="I693" s="191">
        <f>SUM(I261,I308,I419,I421:I422,I463,I575,I540,I424,I275,I377)</f>
        <v>4750</v>
      </c>
      <c r="J693" s="191">
        <f>SUM(J261,J308,J419,J421:J422,J463,J575,J540,J424,J275,J377)</f>
        <v>0</v>
      </c>
      <c r="K693" s="191">
        <f>SUM(K261,K308,K419,K421:K422,K463,K575,K540,K424,K275,K377)</f>
        <v>17677</v>
      </c>
    </row>
    <row r="694" spans="2:11" x14ac:dyDescent="0.25">
      <c r="B694" s="21" t="s">
        <v>836</v>
      </c>
      <c r="C694" s="47">
        <v>346</v>
      </c>
      <c r="D694" s="164">
        <f t="shared" si="23"/>
        <v>69410</v>
      </c>
      <c r="E694" s="191">
        <f>SUM(E260,E307,E539)</f>
        <v>0</v>
      </c>
      <c r="F694" s="191">
        <f>SUM(F260,F307,F539)</f>
        <v>0</v>
      </c>
      <c r="G694" s="191">
        <f>SUM(G260,G307,G539)</f>
        <v>69410</v>
      </c>
      <c r="H694" s="164">
        <f t="shared" si="29"/>
        <v>45600</v>
      </c>
      <c r="I694" s="191">
        <f>SUM(I260,I307,I539)</f>
        <v>0</v>
      </c>
      <c r="J694" s="191">
        <f>SUM(J260,J307,J539)</f>
        <v>0</v>
      </c>
      <c r="K694" s="191">
        <f>SUM(K260,K307,K539)</f>
        <v>45600</v>
      </c>
    </row>
    <row r="695" spans="2:11" x14ac:dyDescent="0.25">
      <c r="B695" s="21" t="s">
        <v>837</v>
      </c>
      <c r="C695" s="47">
        <v>344</v>
      </c>
      <c r="D695" s="164">
        <f t="shared" si="23"/>
        <v>0</v>
      </c>
      <c r="E695" s="191">
        <f>SUM(E258,E306,E423,E461,E536,E420)</f>
        <v>0</v>
      </c>
      <c r="F695" s="191">
        <f>SUM(F258,F306,F423,F461,F536,F420)</f>
        <v>0</v>
      </c>
      <c r="G695" s="191">
        <f>SUM(G258,G306,G423,G461,G536,G420)</f>
        <v>0</v>
      </c>
      <c r="H695" s="164">
        <f t="shared" si="29"/>
        <v>0</v>
      </c>
      <c r="I695" s="191">
        <f>SUM(I258,I306,I423,I461,I536,I420)</f>
        <v>0</v>
      </c>
      <c r="J695" s="191">
        <f>SUM(J258,J306,J423,J461,J536,J420)</f>
        <v>0</v>
      </c>
      <c r="K695" s="191">
        <f>SUM(K258,K306,K423,K461,K536,K420)</f>
        <v>0</v>
      </c>
    </row>
    <row r="696" spans="2:11" x14ac:dyDescent="0.25">
      <c r="B696" s="21" t="s">
        <v>838</v>
      </c>
      <c r="C696" s="47">
        <v>349</v>
      </c>
      <c r="D696" s="164">
        <f t="shared" si="23"/>
        <v>0</v>
      </c>
      <c r="E696" s="191">
        <f>SUM(E263,E541,E576)</f>
        <v>0</v>
      </c>
      <c r="F696" s="191">
        <f>SUM(F263,F541,F576)</f>
        <v>0</v>
      </c>
      <c r="G696" s="191">
        <f>SUM(G263,G541,G576)</f>
        <v>0</v>
      </c>
      <c r="H696" s="164">
        <f t="shared" si="29"/>
        <v>0</v>
      </c>
      <c r="I696" s="191">
        <f>SUM(I263,I541,I576)</f>
        <v>0</v>
      </c>
      <c r="J696" s="191">
        <f>SUM(J263,J541,J576)</f>
        <v>0</v>
      </c>
      <c r="K696" s="191">
        <f>SUM(K263,K541,K576)</f>
        <v>0</v>
      </c>
    </row>
    <row r="697" spans="2:11" x14ac:dyDescent="0.25">
      <c r="B697" s="21" t="s">
        <v>344</v>
      </c>
      <c r="C697" s="47">
        <v>347</v>
      </c>
      <c r="D697" s="164">
        <f t="shared" si="23"/>
        <v>0</v>
      </c>
      <c r="E697" s="191">
        <f>SUM(E262)</f>
        <v>0</v>
      </c>
      <c r="F697" s="191">
        <f>SUM(F262)</f>
        <v>0</v>
      </c>
      <c r="G697" s="191">
        <f>SUM(G262)</f>
        <v>0</v>
      </c>
      <c r="H697" s="164">
        <f t="shared" si="29"/>
        <v>0</v>
      </c>
      <c r="I697" s="191">
        <f>SUM(I262)</f>
        <v>0</v>
      </c>
      <c r="J697" s="191">
        <f>SUM(J262)</f>
        <v>0</v>
      </c>
      <c r="K697" s="191">
        <f>SUM(K262)</f>
        <v>0</v>
      </c>
    </row>
    <row r="698" spans="2:11" x14ac:dyDescent="0.25">
      <c r="B698" s="21" t="s">
        <v>839</v>
      </c>
      <c r="C698" s="47">
        <v>345</v>
      </c>
      <c r="D698" s="164">
        <f t="shared" si="23"/>
        <v>0</v>
      </c>
      <c r="E698" s="191">
        <f>SUM(E259,E537)</f>
        <v>0</v>
      </c>
      <c r="F698" s="191">
        <f>SUM(F259,F537)</f>
        <v>0</v>
      </c>
      <c r="G698" s="191">
        <f>SUM(G259,G537)</f>
        <v>0</v>
      </c>
      <c r="H698" s="164">
        <f t="shared" si="29"/>
        <v>0</v>
      </c>
      <c r="I698" s="191">
        <f>SUM(I259,I537)</f>
        <v>0</v>
      </c>
      <c r="J698" s="191">
        <f>SUM(J259,J537)</f>
        <v>0</v>
      </c>
      <c r="K698" s="191">
        <f>SUM(K259,K537)</f>
        <v>0</v>
      </c>
    </row>
    <row r="699" spans="2:11" x14ac:dyDescent="0.25">
      <c r="B699" s="80" t="s">
        <v>840</v>
      </c>
      <c r="C699" s="194"/>
      <c r="D699" s="195">
        <f t="shared" si="23"/>
        <v>7310560.6600000001</v>
      </c>
      <c r="E699" s="196">
        <f>SUM(E619:E624,E635:E636,E645,E662:E670,E681,E691)</f>
        <v>163000</v>
      </c>
      <c r="F699" s="196">
        <f>SUM(F619:F624,F635:F636,F645,F662:F670,F681,F691)</f>
        <v>1137282</v>
      </c>
      <c r="G699" s="196">
        <f>SUM(G619:G624,G635:G636,G645,G662:G670,G681,G691)</f>
        <v>6010278.6600000001</v>
      </c>
      <c r="H699" s="195">
        <f t="shared" si="29"/>
        <v>4172723.13</v>
      </c>
      <c r="I699" s="196">
        <f>SUM(I619:I624,I635:I636,I645,I662:I670,I681,I691)</f>
        <v>65357.35</v>
      </c>
      <c r="J699" s="196">
        <f>SUM(J619:J624,J635:J636,J645,J662:J670,J681,J691)</f>
        <v>1137282</v>
      </c>
      <c r="K699" s="196">
        <f>SUM(K619:K624,K635:K636,K645,K662:K670,K681,K691)</f>
        <v>2970083.78</v>
      </c>
    </row>
    <row r="700" spans="2:11" x14ac:dyDescent="0.25">
      <c r="B700" s="57"/>
      <c r="C700" s="58"/>
      <c r="D700" s="176"/>
      <c r="E700" s="176"/>
      <c r="F700" s="176"/>
      <c r="G700" s="176"/>
      <c r="H700" s="176"/>
      <c r="I700" s="176"/>
      <c r="J700" s="176"/>
      <c r="K700" s="176"/>
    </row>
    <row r="701" spans="2:11" ht="12.75" customHeight="1" x14ac:dyDescent="0.25">
      <c r="B701" s="197" t="s">
        <v>841</v>
      </c>
      <c r="C701" s="198"/>
      <c r="D701" s="199"/>
      <c r="E701" s="199"/>
      <c r="F701" s="199"/>
      <c r="G701" s="199"/>
      <c r="H701" s="199"/>
      <c r="I701" s="215"/>
      <c r="J701" s="215"/>
      <c r="K701" s="215"/>
    </row>
    <row r="702" spans="2:11" x14ac:dyDescent="0.25">
      <c r="B702" s="197"/>
      <c r="C702" s="198"/>
      <c r="D702" s="199"/>
      <c r="E702" s="199"/>
      <c r="F702" s="199"/>
      <c r="G702" s="199"/>
      <c r="H702" s="199"/>
      <c r="I702" s="200"/>
      <c r="J702" s="200"/>
      <c r="K702" s="200"/>
    </row>
    <row r="703" spans="2:11" ht="12.75" customHeight="1" x14ac:dyDescent="0.25">
      <c r="B703" s="197" t="s">
        <v>842</v>
      </c>
      <c r="C703" s="198" t="s">
        <v>843</v>
      </c>
      <c r="D703" s="199"/>
      <c r="E703" s="199"/>
      <c r="F703" s="199"/>
      <c r="G703" s="199"/>
      <c r="H703" s="199"/>
      <c r="I703" s="215"/>
      <c r="J703" s="215"/>
      <c r="K703" s="215"/>
    </row>
    <row r="704" spans="2:11" x14ac:dyDescent="0.25">
      <c r="B704" s="197" t="s">
        <v>844</v>
      </c>
      <c r="C704" s="198"/>
      <c r="D704" s="199"/>
      <c r="E704" s="199"/>
      <c r="F704" s="199"/>
      <c r="G704" s="199"/>
      <c r="H704" s="199"/>
      <c r="I704" s="199"/>
      <c r="J704" s="199"/>
      <c r="K704" s="199"/>
    </row>
    <row r="705" spans="2:11" x14ac:dyDescent="0.25">
      <c r="B705" s="197"/>
      <c r="C705" s="198"/>
      <c r="D705" s="199"/>
      <c r="E705" s="199"/>
      <c r="F705" s="199"/>
      <c r="G705" s="199"/>
      <c r="H705" s="199"/>
      <c r="I705" s="199"/>
      <c r="J705" s="199"/>
      <c r="K705" s="199"/>
    </row>
    <row r="706" spans="2:11" x14ac:dyDescent="0.25">
      <c r="B706" s="197"/>
      <c r="C706" s="198"/>
      <c r="D706" s="199"/>
      <c r="E706" s="199"/>
      <c r="F706" s="199"/>
      <c r="G706" s="199"/>
      <c r="H706" s="199"/>
      <c r="I706" s="199"/>
      <c r="J706" s="199"/>
      <c r="K706" s="199"/>
    </row>
    <row r="707" spans="2:11" x14ac:dyDescent="0.25">
      <c r="B707" s="197"/>
      <c r="C707" s="198"/>
      <c r="D707" s="199"/>
      <c r="E707" s="199"/>
      <c r="F707" s="199"/>
      <c r="G707" s="199"/>
      <c r="H707" s="199"/>
      <c r="I707" s="199"/>
      <c r="J707" s="199"/>
      <c r="K707" s="199"/>
    </row>
    <row r="708" spans="2:11" x14ac:dyDescent="0.25">
      <c r="B708" s="197"/>
      <c r="C708" s="198"/>
      <c r="D708" s="199"/>
      <c r="E708" s="199"/>
      <c r="F708" s="199"/>
      <c r="G708" s="199"/>
      <c r="H708" s="199"/>
      <c r="I708" s="199"/>
      <c r="J708" s="199"/>
      <c r="K708" s="199"/>
    </row>
    <row r="709" spans="2:11" x14ac:dyDescent="0.25">
      <c r="B709" s="197"/>
      <c r="C709" s="198"/>
      <c r="D709" s="199"/>
      <c r="E709" s="199"/>
      <c r="F709" s="199"/>
      <c r="G709" s="199"/>
      <c r="H709" s="199"/>
      <c r="I709" s="199"/>
      <c r="J709" s="199"/>
      <c r="K709" s="199"/>
    </row>
    <row r="710" spans="2:11" x14ac:dyDescent="0.25">
      <c r="B710" s="57"/>
      <c r="C710" s="58"/>
      <c r="D710" s="59"/>
      <c r="E710" s="59"/>
      <c r="F710" s="59"/>
      <c r="G710" s="59"/>
      <c r="H710" s="59"/>
      <c r="I710" s="59"/>
      <c r="J710" s="59"/>
      <c r="K710" s="59"/>
    </row>
    <row r="711" spans="2:11" x14ac:dyDescent="0.25">
      <c r="B711" s="57"/>
      <c r="C711" s="58"/>
      <c r="D711" s="59"/>
      <c r="E711" s="59"/>
      <c r="F711" s="59"/>
      <c r="G711" s="59"/>
      <c r="H711" s="59"/>
      <c r="I711" s="59"/>
      <c r="J711" s="59"/>
      <c r="K711" s="59"/>
    </row>
    <row r="712" spans="2:11" x14ac:dyDescent="0.25">
      <c r="B712" s="57"/>
      <c r="C712" s="58"/>
      <c r="D712" s="59"/>
      <c r="E712" s="59"/>
      <c r="F712" s="59"/>
      <c r="G712" s="59"/>
      <c r="H712" s="59"/>
      <c r="I712" s="59"/>
      <c r="J712" s="59"/>
      <c r="K712" s="59"/>
    </row>
    <row r="713" spans="2:11" x14ac:dyDescent="0.25">
      <c r="B713" s="57"/>
      <c r="C713" s="58"/>
      <c r="D713" s="59"/>
      <c r="E713" s="59"/>
      <c r="F713" s="59"/>
      <c r="G713" s="59"/>
      <c r="H713" s="59"/>
      <c r="I713" s="59"/>
      <c r="J713" s="59"/>
      <c r="K713" s="59"/>
    </row>
    <row r="714" spans="2:11" x14ac:dyDescent="0.25">
      <c r="B714" s="57"/>
      <c r="C714" s="58"/>
      <c r="D714" s="59"/>
      <c r="E714" s="59"/>
      <c r="F714" s="59"/>
      <c r="G714" s="59"/>
      <c r="H714" s="59"/>
      <c r="I714" s="59"/>
      <c r="J714" s="59"/>
      <c r="K714" s="59"/>
    </row>
    <row r="715" spans="2:11" x14ac:dyDescent="0.25">
      <c r="B715" s="57"/>
      <c r="C715" s="58"/>
      <c r="D715" s="59"/>
      <c r="E715" s="59"/>
      <c r="F715" s="59"/>
      <c r="G715" s="59"/>
      <c r="H715" s="59"/>
      <c r="I715" s="59"/>
      <c r="J715" s="59"/>
      <c r="K715" s="59"/>
    </row>
    <row r="716" spans="2:11" x14ac:dyDescent="0.25">
      <c r="B716" s="57"/>
      <c r="C716" s="58"/>
      <c r="D716" s="59"/>
      <c r="E716" s="59"/>
      <c r="F716" s="59"/>
      <c r="G716" s="59"/>
      <c r="H716" s="59"/>
      <c r="I716" s="59"/>
      <c r="J716" s="59"/>
      <c r="K716" s="59"/>
    </row>
    <row r="717" spans="2:11" x14ac:dyDescent="0.25">
      <c r="B717" s="57"/>
      <c r="C717" s="58"/>
      <c r="D717" s="59"/>
      <c r="E717" s="59"/>
      <c r="F717" s="59"/>
      <c r="G717" s="59"/>
      <c r="H717" s="59"/>
      <c r="I717" s="59"/>
      <c r="J717" s="59"/>
      <c r="K717" s="59"/>
    </row>
    <row r="718" spans="2:11" x14ac:dyDescent="0.25">
      <c r="B718" s="57"/>
      <c r="C718" s="58"/>
      <c r="D718" s="59"/>
      <c r="E718" s="59"/>
      <c r="F718" s="59"/>
      <c r="G718" s="59"/>
      <c r="H718" s="59"/>
      <c r="I718" s="59"/>
      <c r="J718" s="59"/>
      <c r="K718" s="59"/>
    </row>
    <row r="719" spans="2:11" ht="12.75" customHeight="1" x14ac:dyDescent="0.25">
      <c r="B719" s="216" t="s">
        <v>845</v>
      </c>
      <c r="C719" s="216"/>
      <c r="D719" s="216"/>
      <c r="E719" s="216"/>
      <c r="F719" s="216"/>
      <c r="G719" s="59"/>
      <c r="H719" s="59"/>
      <c r="I719" s="59"/>
      <c r="J719" s="59"/>
      <c r="K719" s="59"/>
    </row>
    <row r="720" spans="2:11" x14ac:dyDescent="0.25">
      <c r="B720" s="201"/>
      <c r="C720" s="201"/>
      <c r="D720" s="201"/>
      <c r="E720" s="201"/>
      <c r="F720" s="201"/>
      <c r="G720" s="59"/>
      <c r="H720" s="59"/>
      <c r="I720" s="59"/>
      <c r="J720" s="59"/>
      <c r="K720" s="59"/>
    </row>
    <row r="721" spans="2:11" x14ac:dyDescent="0.25">
      <c r="B721" s="202"/>
      <c r="C721" s="202"/>
      <c r="D721" s="203" t="s">
        <v>17</v>
      </c>
      <c r="E721" s="204" t="s">
        <v>18</v>
      </c>
      <c r="F721" s="204" t="s">
        <v>19</v>
      </c>
      <c r="G721" s="204" t="s">
        <v>20</v>
      </c>
      <c r="H721" s="203" t="s">
        <v>17</v>
      </c>
      <c r="I721" s="204" t="s">
        <v>18</v>
      </c>
      <c r="J721" s="204" t="s">
        <v>19</v>
      </c>
      <c r="K721" s="204" t="s">
        <v>20</v>
      </c>
    </row>
    <row r="722" spans="2:11" ht="12.75" customHeight="1" x14ac:dyDescent="0.25">
      <c r="B722" s="217" t="s">
        <v>846</v>
      </c>
      <c r="C722" s="205">
        <v>211</v>
      </c>
      <c r="D722" s="206">
        <f t="shared" ref="D722:D868" si="32">SUM(E722:G722)</f>
        <v>793909</v>
      </c>
      <c r="E722" s="207">
        <f>SUM(E168)</f>
        <v>0</v>
      </c>
      <c r="F722" s="207">
        <f>SUM(F168)</f>
        <v>85000</v>
      </c>
      <c r="G722" s="207">
        <f>SUM(G168)</f>
        <v>708909</v>
      </c>
      <c r="H722" s="206">
        <f t="shared" ref="H722:H868" si="33">SUM(I722:K722)</f>
        <v>400069.2</v>
      </c>
      <c r="I722" s="207">
        <f>SUM(I168)</f>
        <v>0</v>
      </c>
      <c r="J722" s="207">
        <f>SUM(J168)</f>
        <v>85000</v>
      </c>
      <c r="K722" s="207">
        <f>SUM(K168)</f>
        <v>315069.2</v>
      </c>
    </row>
    <row r="723" spans="2:11" x14ac:dyDescent="0.25">
      <c r="B723" s="217"/>
      <c r="C723" s="205" t="s">
        <v>847</v>
      </c>
      <c r="D723" s="206">
        <f t="shared" si="32"/>
        <v>0</v>
      </c>
      <c r="E723" s="207">
        <f>SUM(E170)</f>
        <v>0</v>
      </c>
      <c r="F723" s="207">
        <f>SUM(F170)</f>
        <v>0</v>
      </c>
      <c r="G723" s="207">
        <f>SUM(G170)</f>
        <v>0</v>
      </c>
      <c r="H723" s="206">
        <f t="shared" si="33"/>
        <v>0</v>
      </c>
      <c r="I723" s="207">
        <f>SUM(I170)</f>
        <v>0</v>
      </c>
      <c r="J723" s="207">
        <f>SUM(J170)</f>
        <v>0</v>
      </c>
      <c r="K723" s="207">
        <f>SUM(K170)</f>
        <v>0</v>
      </c>
    </row>
    <row r="724" spans="2:11" x14ac:dyDescent="0.25">
      <c r="B724" s="208" t="s">
        <v>848</v>
      </c>
      <c r="C724" s="205" t="s">
        <v>849</v>
      </c>
      <c r="D724" s="206">
        <f t="shared" si="32"/>
        <v>239761</v>
      </c>
      <c r="E724" s="207">
        <f>SUM(E172)</f>
        <v>0</v>
      </c>
      <c r="F724" s="207">
        <f>SUM(F172)</f>
        <v>25670</v>
      </c>
      <c r="G724" s="207">
        <f>SUM(G172)</f>
        <v>214091</v>
      </c>
      <c r="H724" s="206">
        <f t="shared" si="33"/>
        <v>117949.05</v>
      </c>
      <c r="I724" s="207">
        <f>SUM(I172)</f>
        <v>0</v>
      </c>
      <c r="J724" s="207">
        <f>SUM(J172)</f>
        <v>25670</v>
      </c>
      <c r="K724" s="207">
        <f>SUM(K172)</f>
        <v>92279.05</v>
      </c>
    </row>
    <row r="725" spans="2:11" ht="12.75" customHeight="1" x14ac:dyDescent="0.25">
      <c r="B725" s="212" t="s">
        <v>850</v>
      </c>
      <c r="C725" s="98">
        <v>211</v>
      </c>
      <c r="D725" s="206">
        <f t="shared" si="32"/>
        <v>532331</v>
      </c>
      <c r="E725" s="207">
        <f>SUM(E176)</f>
        <v>0</v>
      </c>
      <c r="F725" s="207">
        <f>SUM(F176)</f>
        <v>0</v>
      </c>
      <c r="G725" s="207">
        <f>SUM(G176)</f>
        <v>532331</v>
      </c>
      <c r="H725" s="206">
        <f t="shared" si="33"/>
        <v>235886</v>
      </c>
      <c r="I725" s="207">
        <f>SUM(I176)</f>
        <v>0</v>
      </c>
      <c r="J725" s="207">
        <f>SUM(J176)</f>
        <v>0</v>
      </c>
      <c r="K725" s="207">
        <f>SUM(K176)</f>
        <v>235886</v>
      </c>
    </row>
    <row r="726" spans="2:11" x14ac:dyDescent="0.25">
      <c r="B726" s="212"/>
      <c r="C726" s="98">
        <v>266</v>
      </c>
      <c r="D726" s="206">
        <f t="shared" si="32"/>
        <v>0</v>
      </c>
      <c r="E726" s="207">
        <f>SUM(E236)</f>
        <v>0</v>
      </c>
      <c r="F726" s="207">
        <f>SUM(F236)</f>
        <v>0</v>
      </c>
      <c r="G726" s="207">
        <f>SUM(G236)</f>
        <v>0</v>
      </c>
      <c r="H726" s="206">
        <f t="shared" si="33"/>
        <v>0</v>
      </c>
      <c r="I726" s="207">
        <f>SUM(I236)</f>
        <v>0</v>
      </c>
      <c r="J726" s="207">
        <f>SUM(J236)</f>
        <v>0</v>
      </c>
      <c r="K726" s="207">
        <f>SUM(K236)</f>
        <v>0</v>
      </c>
    </row>
    <row r="727" spans="2:11" x14ac:dyDescent="0.25">
      <c r="B727" s="208" t="s">
        <v>851</v>
      </c>
      <c r="C727" s="98">
        <v>213</v>
      </c>
      <c r="D727" s="206">
        <f t="shared" si="32"/>
        <v>160765</v>
      </c>
      <c r="E727" s="207">
        <f>SUM(E186)</f>
        <v>0</v>
      </c>
      <c r="F727" s="207">
        <f>SUM(F186)</f>
        <v>0</v>
      </c>
      <c r="G727" s="207">
        <f>SUM(G186)</f>
        <v>160765</v>
      </c>
      <c r="H727" s="206">
        <f t="shared" si="33"/>
        <v>65704.639999999999</v>
      </c>
      <c r="I727" s="207">
        <f>SUM(I186)</f>
        <v>0</v>
      </c>
      <c r="J727" s="207">
        <f>SUM(J186)</f>
        <v>0</v>
      </c>
      <c r="K727" s="207">
        <f>SUM(K186)</f>
        <v>65704.639999999999</v>
      </c>
    </row>
    <row r="728" spans="2:11" x14ac:dyDescent="0.25">
      <c r="B728" s="169" t="s">
        <v>852</v>
      </c>
      <c r="C728" s="98">
        <v>212</v>
      </c>
      <c r="D728" s="206">
        <f t="shared" si="32"/>
        <v>0</v>
      </c>
      <c r="E728" s="207">
        <f>SUM(E171)</f>
        <v>0</v>
      </c>
      <c r="F728" s="207">
        <f>SUM(F171)</f>
        <v>0</v>
      </c>
      <c r="G728" s="207">
        <f>SUM(G171)</f>
        <v>0</v>
      </c>
      <c r="H728" s="206">
        <f t="shared" si="33"/>
        <v>0</v>
      </c>
      <c r="I728" s="207">
        <f>SUM(I171)</f>
        <v>0</v>
      </c>
      <c r="J728" s="207">
        <f>SUM(J171)</f>
        <v>0</v>
      </c>
      <c r="K728" s="207">
        <f>SUM(K171)</f>
        <v>0</v>
      </c>
    </row>
    <row r="729" spans="2:11" x14ac:dyDescent="0.25">
      <c r="B729" s="169" t="s">
        <v>853</v>
      </c>
      <c r="C729" s="98">
        <v>212</v>
      </c>
      <c r="D729" s="206">
        <f t="shared" si="32"/>
        <v>0</v>
      </c>
      <c r="E729" s="207">
        <f>SUM(E181)</f>
        <v>0</v>
      </c>
      <c r="F729" s="207">
        <f>SUM(F181)</f>
        <v>0</v>
      </c>
      <c r="G729" s="207">
        <f>SUM(G181)</f>
        <v>0</v>
      </c>
      <c r="H729" s="206">
        <f t="shared" si="33"/>
        <v>0</v>
      </c>
      <c r="I729" s="207">
        <f>SUM(I181)</f>
        <v>0</v>
      </c>
      <c r="J729" s="207">
        <f>SUM(J181)</f>
        <v>0</v>
      </c>
      <c r="K729" s="207">
        <f>SUM(K181)</f>
        <v>0</v>
      </c>
    </row>
    <row r="730" spans="2:11" x14ac:dyDescent="0.25">
      <c r="B730" s="169" t="s">
        <v>853</v>
      </c>
      <c r="C730" s="98">
        <v>222</v>
      </c>
      <c r="D730" s="206">
        <f t="shared" si="32"/>
        <v>0</v>
      </c>
      <c r="E730" s="207">
        <f>SUM(E194)</f>
        <v>0</v>
      </c>
      <c r="F730" s="207">
        <f>SUM(F194)</f>
        <v>0</v>
      </c>
      <c r="G730" s="207">
        <f>SUM(G194)</f>
        <v>0</v>
      </c>
      <c r="H730" s="206">
        <f t="shared" si="33"/>
        <v>0</v>
      </c>
      <c r="I730" s="207">
        <f>SUM(I194)</f>
        <v>0</v>
      </c>
      <c r="J730" s="207">
        <f>SUM(J194)</f>
        <v>0</v>
      </c>
      <c r="K730" s="207">
        <f>SUM(K194)</f>
        <v>0</v>
      </c>
    </row>
    <row r="731" spans="2:11" x14ac:dyDescent="0.25">
      <c r="B731" s="169" t="s">
        <v>853</v>
      </c>
      <c r="C731" s="98">
        <v>226</v>
      </c>
      <c r="D731" s="206">
        <f t="shared" si="32"/>
        <v>0</v>
      </c>
      <c r="E731" s="207">
        <f>SUM(E226)</f>
        <v>0</v>
      </c>
      <c r="F731" s="207">
        <f>SUM(F226)</f>
        <v>0</v>
      </c>
      <c r="G731" s="207">
        <f>SUM(G226)</f>
        <v>0</v>
      </c>
      <c r="H731" s="206">
        <f t="shared" si="33"/>
        <v>0</v>
      </c>
      <c r="I731" s="207">
        <f>SUM(I226)</f>
        <v>0</v>
      </c>
      <c r="J731" s="207">
        <f>SUM(J226)</f>
        <v>0</v>
      </c>
      <c r="K731" s="207">
        <f>SUM(K226)</f>
        <v>0</v>
      </c>
    </row>
    <row r="732" spans="2:11" x14ac:dyDescent="0.25">
      <c r="B732" s="169" t="s">
        <v>854</v>
      </c>
      <c r="C732" s="98">
        <v>221</v>
      </c>
      <c r="D732" s="206">
        <f t="shared" si="32"/>
        <v>26000</v>
      </c>
      <c r="E732" s="207">
        <f t="shared" ref="E732:G733" si="34">SUM(E192)</f>
        <v>0</v>
      </c>
      <c r="F732" s="207">
        <f t="shared" si="34"/>
        <v>0</v>
      </c>
      <c r="G732" s="207">
        <f t="shared" si="34"/>
        <v>26000</v>
      </c>
      <c r="H732" s="206">
        <f t="shared" si="33"/>
        <v>10694.69</v>
      </c>
      <c r="I732" s="207">
        <f t="shared" ref="I732:K733" si="35">SUM(I192)</f>
        <v>0</v>
      </c>
      <c r="J732" s="207">
        <f t="shared" si="35"/>
        <v>0</v>
      </c>
      <c r="K732" s="207">
        <f t="shared" si="35"/>
        <v>10694.69</v>
      </c>
    </row>
    <row r="733" spans="2:11" x14ac:dyDescent="0.25">
      <c r="B733" s="169"/>
      <c r="C733" s="98">
        <v>222</v>
      </c>
      <c r="D733" s="206">
        <f t="shared" si="32"/>
        <v>0</v>
      </c>
      <c r="E733" s="207">
        <f t="shared" si="34"/>
        <v>0</v>
      </c>
      <c r="F733" s="207">
        <f t="shared" si="34"/>
        <v>0</v>
      </c>
      <c r="G733" s="207">
        <f t="shared" si="34"/>
        <v>0</v>
      </c>
      <c r="H733" s="206">
        <f t="shared" si="33"/>
        <v>0</v>
      </c>
      <c r="I733" s="207">
        <f t="shared" si="35"/>
        <v>0</v>
      </c>
      <c r="J733" s="207">
        <f t="shared" si="35"/>
        <v>0</v>
      </c>
      <c r="K733" s="207">
        <f t="shared" si="35"/>
        <v>0</v>
      </c>
    </row>
    <row r="734" spans="2:11" x14ac:dyDescent="0.25">
      <c r="B734" s="169"/>
      <c r="C734" s="98">
        <v>223</v>
      </c>
      <c r="D734" s="206">
        <f t="shared" si="32"/>
        <v>57305</v>
      </c>
      <c r="E734" s="207">
        <f>SUM(E199,E201:E203)</f>
        <v>0</v>
      </c>
      <c r="F734" s="207">
        <f>SUM(F199,F201:F203)</f>
        <v>0</v>
      </c>
      <c r="G734" s="207">
        <f>SUM(G199,G201:G203)</f>
        <v>57305</v>
      </c>
      <c r="H734" s="206">
        <f t="shared" si="33"/>
        <v>44819.71</v>
      </c>
      <c r="I734" s="207">
        <f>SUM(I199,I201:I203)</f>
        <v>0</v>
      </c>
      <c r="J734" s="207">
        <f>SUM(J199,J201:J203)</f>
        <v>0</v>
      </c>
      <c r="K734" s="207">
        <f>SUM(K199,K201:K203)</f>
        <v>44819.71</v>
      </c>
    </row>
    <row r="735" spans="2:11" x14ac:dyDescent="0.25">
      <c r="B735" s="169"/>
      <c r="C735" s="98">
        <v>224</v>
      </c>
      <c r="D735" s="206">
        <f t="shared" si="32"/>
        <v>0</v>
      </c>
      <c r="E735" s="207">
        <f>SUM(E204)</f>
        <v>0</v>
      </c>
      <c r="F735" s="207">
        <f>SUM(F204)</f>
        <v>0</v>
      </c>
      <c r="G735" s="207">
        <f>SUM(G204)</f>
        <v>0</v>
      </c>
      <c r="H735" s="206">
        <f t="shared" si="33"/>
        <v>0</v>
      </c>
      <c r="I735" s="207">
        <f>SUM(I204)</f>
        <v>0</v>
      </c>
      <c r="J735" s="207">
        <f>SUM(J204)</f>
        <v>0</v>
      </c>
      <c r="K735" s="207">
        <f>SUM(K204)</f>
        <v>0</v>
      </c>
    </row>
    <row r="736" spans="2:11" x14ac:dyDescent="0.25">
      <c r="B736" s="169"/>
      <c r="C736" s="98">
        <v>225</v>
      </c>
      <c r="D736" s="206">
        <f t="shared" si="32"/>
        <v>35925</v>
      </c>
      <c r="E736" s="207">
        <f>SUM(E206:E213)</f>
        <v>0</v>
      </c>
      <c r="F736" s="207">
        <f>SUM(F206:F213)</f>
        <v>0</v>
      </c>
      <c r="G736" s="207">
        <f>SUM(G207:G213)</f>
        <v>35925</v>
      </c>
      <c r="H736" s="206">
        <f t="shared" si="33"/>
        <v>3290.77</v>
      </c>
      <c r="I736" s="207">
        <f>SUM(I206:I213)</f>
        <v>0</v>
      </c>
      <c r="J736" s="207">
        <f>SUM(J206:J213)</f>
        <v>0</v>
      </c>
      <c r="K736" s="207">
        <f>SUM(K207:K213)</f>
        <v>3290.77</v>
      </c>
    </row>
    <row r="737" spans="2:11" x14ac:dyDescent="0.25">
      <c r="B737" s="169"/>
      <c r="C737" s="98">
        <v>226</v>
      </c>
      <c r="D737" s="206">
        <f t="shared" si="32"/>
        <v>13800</v>
      </c>
      <c r="E737" s="207">
        <f>SUM(E215:E225,E227:E232)</f>
        <v>0</v>
      </c>
      <c r="F737" s="207">
        <f>SUM(F215:F225,F227:F232)</f>
        <v>0</v>
      </c>
      <c r="G737" s="207">
        <f>SUM(G215:G225,G227:G232)</f>
        <v>13800</v>
      </c>
      <c r="H737" s="206">
        <f t="shared" si="33"/>
        <v>13800</v>
      </c>
      <c r="I737" s="207">
        <f>SUM(I215:I225,I227:I232)</f>
        <v>0</v>
      </c>
      <c r="J737" s="207">
        <f>SUM(J215:J225,J227:J232)</f>
        <v>0</v>
      </c>
      <c r="K737" s="207">
        <f>SUM(K215:K225,K227:K232)</f>
        <v>13800</v>
      </c>
    </row>
    <row r="738" spans="2:11" x14ac:dyDescent="0.25">
      <c r="B738" s="169"/>
      <c r="C738" s="98">
        <v>227</v>
      </c>
      <c r="D738" s="206">
        <f t="shared" si="32"/>
        <v>4905</v>
      </c>
      <c r="E738" s="207">
        <f>SUM(E234)</f>
        <v>0</v>
      </c>
      <c r="F738" s="207">
        <f>SUM(F234)</f>
        <v>0</v>
      </c>
      <c r="G738" s="207">
        <f>SUM(G234)</f>
        <v>4905</v>
      </c>
      <c r="H738" s="206">
        <f t="shared" si="33"/>
        <v>4904.76</v>
      </c>
      <c r="I738" s="207">
        <f>SUM(I234)</f>
        <v>0</v>
      </c>
      <c r="J738" s="207">
        <f>SUM(J234)</f>
        <v>0</v>
      </c>
      <c r="K738" s="207">
        <f>SUM(K234)</f>
        <v>4904.76</v>
      </c>
    </row>
    <row r="739" spans="2:11" x14ac:dyDescent="0.25">
      <c r="B739" s="169"/>
      <c r="C739" s="98">
        <v>310</v>
      </c>
      <c r="D739" s="206">
        <f t="shared" si="32"/>
        <v>1039500</v>
      </c>
      <c r="E739" s="207">
        <f>SUM(E248:E250,E252:E254)</f>
        <v>0</v>
      </c>
      <c r="F739" s="207">
        <f>SUM(F248:F250,F252:F254)</f>
        <v>1000000</v>
      </c>
      <c r="G739" s="207">
        <f>SUM(G248:G250,G252:G254)</f>
        <v>39500</v>
      </c>
      <c r="H739" s="206">
        <f t="shared" si="33"/>
        <v>1039500</v>
      </c>
      <c r="I739" s="207">
        <f>SUM(I248:I250,I252:I254)</f>
        <v>0</v>
      </c>
      <c r="J739" s="207">
        <f>SUM(J248:J250,J252:J254)</f>
        <v>1000000</v>
      </c>
      <c r="K739" s="207">
        <f>SUM(K248:K250,K252:K254)</f>
        <v>39500</v>
      </c>
    </row>
    <row r="740" spans="2:11" x14ac:dyDescent="0.25">
      <c r="B740" s="169"/>
      <c r="C740" s="98">
        <v>343</v>
      </c>
      <c r="D740" s="206">
        <f t="shared" si="32"/>
        <v>95420</v>
      </c>
      <c r="E740" s="207">
        <f>SUM(E256:E257)</f>
        <v>0</v>
      </c>
      <c r="F740" s="207">
        <f>SUM(F256:F257)</f>
        <v>0</v>
      </c>
      <c r="G740" s="207">
        <f>SUM(G256:G257)</f>
        <v>95420</v>
      </c>
      <c r="H740" s="206">
        <f t="shared" si="33"/>
        <v>58623</v>
      </c>
      <c r="I740" s="207">
        <f>SUM(I256:I257)</f>
        <v>0</v>
      </c>
      <c r="J740" s="207">
        <f>SUM(J256:J257)</f>
        <v>0</v>
      </c>
      <c r="K740" s="207">
        <f>SUM(K256:K257)</f>
        <v>58623</v>
      </c>
    </row>
    <row r="741" spans="2:11" x14ac:dyDescent="0.25">
      <c r="B741" s="169"/>
      <c r="C741" s="98">
        <v>344</v>
      </c>
      <c r="D741" s="206">
        <f t="shared" si="32"/>
        <v>0</v>
      </c>
      <c r="E741" s="207">
        <f>SUM(E258)</f>
        <v>0</v>
      </c>
      <c r="F741" s="207">
        <f>SUM(F258)</f>
        <v>0</v>
      </c>
      <c r="G741" s="207">
        <f>SUM(G258)</f>
        <v>0</v>
      </c>
      <c r="H741" s="206">
        <f t="shared" si="33"/>
        <v>0</v>
      </c>
      <c r="I741" s="207">
        <f>SUM(I258)</f>
        <v>0</v>
      </c>
      <c r="J741" s="207">
        <f>SUM(J258)</f>
        <v>0</v>
      </c>
      <c r="K741" s="207">
        <f>SUM(K258)</f>
        <v>0</v>
      </c>
    </row>
    <row r="742" spans="2:11" x14ac:dyDescent="0.25">
      <c r="B742" s="169"/>
      <c r="C742" s="98">
        <v>346</v>
      </c>
      <c r="D742" s="206">
        <f t="shared" si="32"/>
        <v>75600</v>
      </c>
      <c r="E742" s="207">
        <f>SUM(E260:E261)</f>
        <v>0</v>
      </c>
      <c r="F742" s="207">
        <f>SUM(F260:F261)</f>
        <v>0</v>
      </c>
      <c r="G742" s="207">
        <f>SUM(G260:G261)</f>
        <v>75600</v>
      </c>
      <c r="H742" s="206">
        <f t="shared" si="33"/>
        <v>49611</v>
      </c>
      <c r="I742" s="207">
        <f>SUM(I260:I261)</f>
        <v>0</v>
      </c>
      <c r="J742" s="207">
        <f>SUM(J260:J261)</f>
        <v>0</v>
      </c>
      <c r="K742" s="207">
        <f>SUM(K260:K261)</f>
        <v>49611</v>
      </c>
    </row>
    <row r="743" spans="2:11" x14ac:dyDescent="0.25">
      <c r="B743" s="169"/>
      <c r="C743" s="98">
        <v>347</v>
      </c>
      <c r="D743" s="206">
        <f t="shared" si="32"/>
        <v>0</v>
      </c>
      <c r="E743" s="207">
        <f t="shared" ref="E743:G744" si="36">SUM(E262)</f>
        <v>0</v>
      </c>
      <c r="F743" s="207">
        <f t="shared" si="36"/>
        <v>0</v>
      </c>
      <c r="G743" s="207">
        <f t="shared" si="36"/>
        <v>0</v>
      </c>
      <c r="H743" s="206">
        <f t="shared" si="33"/>
        <v>0</v>
      </c>
      <c r="I743" s="207">
        <f t="shared" ref="I743:K744" si="37">SUM(I262)</f>
        <v>0</v>
      </c>
      <c r="J743" s="207">
        <f t="shared" si="37"/>
        <v>0</v>
      </c>
      <c r="K743" s="207">
        <f t="shared" si="37"/>
        <v>0</v>
      </c>
    </row>
    <row r="744" spans="2:11" x14ac:dyDescent="0.25">
      <c r="B744" s="169"/>
      <c r="C744" s="98">
        <v>349</v>
      </c>
      <c r="D744" s="206">
        <f t="shared" si="32"/>
        <v>0</v>
      </c>
      <c r="E744" s="207">
        <f t="shared" si="36"/>
        <v>0</v>
      </c>
      <c r="F744" s="207">
        <f t="shared" si="36"/>
        <v>0</v>
      </c>
      <c r="G744" s="207">
        <f t="shared" si="36"/>
        <v>0</v>
      </c>
      <c r="H744" s="206">
        <f t="shared" si="33"/>
        <v>0</v>
      </c>
      <c r="I744" s="207">
        <f t="shared" si="37"/>
        <v>0</v>
      </c>
      <c r="J744" s="207">
        <f t="shared" si="37"/>
        <v>0</v>
      </c>
      <c r="K744" s="207">
        <f t="shared" si="37"/>
        <v>0</v>
      </c>
    </row>
    <row r="745" spans="2:11" x14ac:dyDescent="0.25">
      <c r="B745" s="169" t="s">
        <v>855</v>
      </c>
      <c r="C745" s="98">
        <v>223</v>
      </c>
      <c r="D745" s="206">
        <f t="shared" si="32"/>
        <v>8400</v>
      </c>
      <c r="E745" s="207">
        <f>SUM(E196:E198,E200)</f>
        <v>0</v>
      </c>
      <c r="F745" s="207">
        <f>SUM(F196:F198,F200)</f>
        <v>0</v>
      </c>
      <c r="G745" s="207">
        <f>SUM(G196:G198,G200)</f>
        <v>8400</v>
      </c>
      <c r="H745" s="206">
        <f t="shared" si="33"/>
        <v>2869.34</v>
      </c>
      <c r="I745" s="207">
        <f>SUM(I196:I198,I200)</f>
        <v>0</v>
      </c>
      <c r="J745" s="207">
        <f>SUM(J196:J198,J200)</f>
        <v>0</v>
      </c>
      <c r="K745" s="207">
        <f>SUM(K196:K198,K200)</f>
        <v>2869.34</v>
      </c>
    </row>
    <row r="746" spans="2:11" x14ac:dyDescent="0.25">
      <c r="B746" s="169" t="s">
        <v>856</v>
      </c>
      <c r="C746" s="98">
        <v>310</v>
      </c>
      <c r="D746" s="206">
        <f t="shared" si="32"/>
        <v>0</v>
      </c>
      <c r="E746" s="207">
        <f>SUM(E251)</f>
        <v>0</v>
      </c>
      <c r="F746" s="207">
        <f>SUM(F251)</f>
        <v>0</v>
      </c>
      <c r="G746" s="207">
        <f>SUM(G251)</f>
        <v>0</v>
      </c>
      <c r="H746" s="206">
        <f t="shared" si="33"/>
        <v>0</v>
      </c>
      <c r="I746" s="207">
        <f>SUM(I251)</f>
        <v>0</v>
      </c>
      <c r="J746" s="207">
        <f>SUM(J251)</f>
        <v>0</v>
      </c>
      <c r="K746" s="207">
        <f>SUM(K251)</f>
        <v>0</v>
      </c>
    </row>
    <row r="747" spans="2:11" x14ac:dyDescent="0.25">
      <c r="B747" s="169" t="s">
        <v>857</v>
      </c>
      <c r="C747" s="98">
        <v>264</v>
      </c>
      <c r="D747" s="206">
        <f t="shared" si="32"/>
        <v>0</v>
      </c>
      <c r="E747" s="207">
        <f>SUM(E237)</f>
        <v>0</v>
      </c>
      <c r="F747" s="207">
        <f>SUM(F237)</f>
        <v>0</v>
      </c>
      <c r="G747" s="207">
        <f>SUM(G237)</f>
        <v>0</v>
      </c>
      <c r="H747" s="206">
        <f t="shared" si="33"/>
        <v>0</v>
      </c>
      <c r="I747" s="207">
        <f>SUM(I237)</f>
        <v>0</v>
      </c>
      <c r="J747" s="207">
        <f>SUM(J237)</f>
        <v>0</v>
      </c>
      <c r="K747" s="207">
        <f>SUM(K237)</f>
        <v>0</v>
      </c>
    </row>
    <row r="748" spans="2:11" x14ac:dyDescent="0.25">
      <c r="B748" s="169" t="s">
        <v>858</v>
      </c>
      <c r="C748" s="98">
        <v>296</v>
      </c>
      <c r="D748" s="206">
        <f t="shared" si="32"/>
        <v>0</v>
      </c>
      <c r="E748" s="207">
        <f>SUM(E245)</f>
        <v>0</v>
      </c>
      <c r="F748" s="207">
        <f>SUM(F245)</f>
        <v>0</v>
      </c>
      <c r="G748" s="207">
        <f>SUM(G245)</f>
        <v>0</v>
      </c>
      <c r="H748" s="206">
        <f t="shared" si="33"/>
        <v>0</v>
      </c>
      <c r="I748" s="207">
        <f>SUM(I245)</f>
        <v>0</v>
      </c>
      <c r="J748" s="207">
        <f>SUM(J245)</f>
        <v>0</v>
      </c>
      <c r="K748" s="207">
        <f>SUM(K245)</f>
        <v>0</v>
      </c>
    </row>
    <row r="749" spans="2:11" x14ac:dyDescent="0.25">
      <c r="B749" s="169" t="s">
        <v>859</v>
      </c>
      <c r="C749" s="98">
        <v>291</v>
      </c>
      <c r="D749" s="206">
        <f t="shared" si="32"/>
        <v>3000</v>
      </c>
      <c r="E749" s="207">
        <f>SUM(E239:E240)</f>
        <v>0</v>
      </c>
      <c r="F749" s="207">
        <f>SUM(F239:F240)</f>
        <v>0</v>
      </c>
      <c r="G749" s="207">
        <f>SUM(G239:G240)</f>
        <v>3000</v>
      </c>
      <c r="H749" s="206">
        <f t="shared" si="33"/>
        <v>0</v>
      </c>
      <c r="I749" s="207">
        <f>SUM(I239:I240)</f>
        <v>0</v>
      </c>
      <c r="J749" s="207">
        <f>SUM(J239:J240)</f>
        <v>0</v>
      </c>
      <c r="K749" s="207">
        <f>SUM(K239:K240)</f>
        <v>0</v>
      </c>
    </row>
    <row r="750" spans="2:11" x14ac:dyDescent="0.25">
      <c r="B750" s="169" t="s">
        <v>860</v>
      </c>
      <c r="C750" s="98">
        <v>291</v>
      </c>
      <c r="D750" s="206">
        <f t="shared" si="32"/>
        <v>0</v>
      </c>
      <c r="E750" s="207">
        <f>SUM(E241:E242)</f>
        <v>0</v>
      </c>
      <c r="F750" s="207">
        <f>SUM(F241:F242)</f>
        <v>0</v>
      </c>
      <c r="G750" s="207">
        <f>SUM(G241:G242)</f>
        <v>0</v>
      </c>
      <c r="H750" s="206">
        <f t="shared" si="33"/>
        <v>0</v>
      </c>
      <c r="I750" s="207">
        <f>SUM(I241:I242)</f>
        <v>0</v>
      </c>
      <c r="J750" s="207">
        <f>SUM(J241:J242)</f>
        <v>0</v>
      </c>
      <c r="K750" s="207">
        <f>SUM(K241:K242)</f>
        <v>0</v>
      </c>
    </row>
    <row r="751" spans="2:11" x14ac:dyDescent="0.25">
      <c r="B751" s="169" t="s">
        <v>861</v>
      </c>
      <c r="C751" s="98">
        <v>292</v>
      </c>
      <c r="D751" s="206">
        <f t="shared" si="32"/>
        <v>0</v>
      </c>
      <c r="E751" s="207">
        <f t="shared" ref="E751:G752" si="38">SUM(E243)</f>
        <v>0</v>
      </c>
      <c r="F751" s="207">
        <f t="shared" si="38"/>
        <v>0</v>
      </c>
      <c r="G751" s="207">
        <f t="shared" si="38"/>
        <v>0</v>
      </c>
      <c r="H751" s="206">
        <f t="shared" si="33"/>
        <v>0</v>
      </c>
      <c r="I751" s="207">
        <f t="shared" ref="I751:K752" si="39">SUM(I243)</f>
        <v>0</v>
      </c>
      <c r="J751" s="207">
        <f t="shared" si="39"/>
        <v>0</v>
      </c>
      <c r="K751" s="207">
        <f t="shared" si="39"/>
        <v>0</v>
      </c>
    </row>
    <row r="752" spans="2:11" x14ac:dyDescent="0.25">
      <c r="B752" s="169"/>
      <c r="C752" s="98">
        <v>297</v>
      </c>
      <c r="D752" s="206">
        <f t="shared" si="32"/>
        <v>1000</v>
      </c>
      <c r="E752" s="207">
        <f t="shared" si="38"/>
        <v>0</v>
      </c>
      <c r="F752" s="207">
        <f t="shared" si="38"/>
        <v>0</v>
      </c>
      <c r="G752" s="207">
        <f t="shared" si="38"/>
        <v>1000</v>
      </c>
      <c r="H752" s="206">
        <f t="shared" si="33"/>
        <v>0</v>
      </c>
      <c r="I752" s="207">
        <f t="shared" si="39"/>
        <v>0</v>
      </c>
      <c r="J752" s="207">
        <f t="shared" si="39"/>
        <v>0</v>
      </c>
      <c r="K752" s="207">
        <f t="shared" si="39"/>
        <v>0</v>
      </c>
    </row>
    <row r="753" spans="2:11" x14ac:dyDescent="0.25">
      <c r="B753" s="169" t="s">
        <v>862</v>
      </c>
      <c r="C753" s="98">
        <v>297</v>
      </c>
      <c r="D753" s="206">
        <f t="shared" si="32"/>
        <v>81100</v>
      </c>
      <c r="E753" s="207">
        <f>SUM(E265:E266)</f>
        <v>0</v>
      </c>
      <c r="F753" s="207">
        <f>SUM(F265:F266)</f>
        <v>0</v>
      </c>
      <c r="G753" s="207">
        <f>SUM(G265:G266)</f>
        <v>81100</v>
      </c>
      <c r="H753" s="206">
        <f t="shared" si="33"/>
        <v>0</v>
      </c>
      <c r="I753" s="207">
        <f>SUM(I265:I266)</f>
        <v>0</v>
      </c>
      <c r="J753" s="207">
        <f>SUM(J265:J266)</f>
        <v>0</v>
      </c>
      <c r="K753" s="207">
        <f>SUM(K265:K266)</f>
        <v>0</v>
      </c>
    </row>
    <row r="754" spans="2:11" x14ac:dyDescent="0.25">
      <c r="B754" s="169" t="s">
        <v>863</v>
      </c>
      <c r="C754" s="98">
        <v>226</v>
      </c>
      <c r="D754" s="206">
        <f t="shared" si="32"/>
        <v>0</v>
      </c>
      <c r="E754" s="207"/>
      <c r="F754" s="207">
        <f>SUM(F267)</f>
        <v>0</v>
      </c>
      <c r="G754" s="207"/>
      <c r="H754" s="206">
        <f t="shared" si="33"/>
        <v>0</v>
      </c>
      <c r="I754" s="207"/>
      <c r="J754" s="207">
        <f>SUM(J267)</f>
        <v>0</v>
      </c>
      <c r="K754" s="207"/>
    </row>
    <row r="755" spans="2:11" x14ac:dyDescent="0.25">
      <c r="B755" s="169" t="s">
        <v>864</v>
      </c>
      <c r="C755" s="98">
        <v>297</v>
      </c>
      <c r="D755" s="206">
        <f t="shared" si="32"/>
        <v>1000</v>
      </c>
      <c r="E755" s="207">
        <f>SUM(E269)</f>
        <v>0</v>
      </c>
      <c r="F755" s="207">
        <f>SUM(F269)</f>
        <v>0</v>
      </c>
      <c r="G755" s="207">
        <f>SUM(G269)</f>
        <v>1000</v>
      </c>
      <c r="H755" s="206">
        <f t="shared" si="33"/>
        <v>0</v>
      </c>
      <c r="I755" s="207">
        <f>SUM(I269)</f>
        <v>0</v>
      </c>
      <c r="J755" s="207">
        <f>SUM(J269)</f>
        <v>0</v>
      </c>
      <c r="K755" s="207">
        <f>SUM(K269)</f>
        <v>0</v>
      </c>
    </row>
    <row r="756" spans="2:11" x14ac:dyDescent="0.25">
      <c r="B756" s="169" t="s">
        <v>865</v>
      </c>
      <c r="C756" s="98">
        <v>226</v>
      </c>
      <c r="D756" s="206">
        <f t="shared" si="32"/>
        <v>0</v>
      </c>
      <c r="E756" s="207">
        <f>SUM(E272:E274)</f>
        <v>0</v>
      </c>
      <c r="F756" s="207">
        <f>SUM(F272:F274)</f>
        <v>0</v>
      </c>
      <c r="G756" s="207">
        <f>SUM(G272:G274)</f>
        <v>0</v>
      </c>
      <c r="H756" s="206">
        <f t="shared" si="33"/>
        <v>0</v>
      </c>
      <c r="I756" s="207">
        <f>SUM(I272:I274)</f>
        <v>0</v>
      </c>
      <c r="J756" s="207">
        <f>SUM(J272:J274)</f>
        <v>0</v>
      </c>
      <c r="K756" s="207">
        <f>SUM(K272:K274)</f>
        <v>0</v>
      </c>
    </row>
    <row r="757" spans="2:11" x14ac:dyDescent="0.25">
      <c r="B757" s="169"/>
      <c r="C757" s="98">
        <v>346</v>
      </c>
      <c r="D757" s="206">
        <f t="shared" si="32"/>
        <v>0</v>
      </c>
      <c r="E757" s="207">
        <f t="shared" ref="E757:G761" si="40">SUM(E275)</f>
        <v>0</v>
      </c>
      <c r="F757" s="207">
        <f t="shared" si="40"/>
        <v>0</v>
      </c>
      <c r="G757" s="207">
        <f t="shared" si="40"/>
        <v>0</v>
      </c>
      <c r="H757" s="206">
        <f t="shared" si="33"/>
        <v>0</v>
      </c>
      <c r="I757" s="207">
        <f t="shared" ref="I757:K761" si="41">SUM(I275)</f>
        <v>0</v>
      </c>
      <c r="J757" s="207">
        <f t="shared" si="41"/>
        <v>0</v>
      </c>
      <c r="K757" s="207">
        <f t="shared" si="41"/>
        <v>0</v>
      </c>
    </row>
    <row r="758" spans="2:11" x14ac:dyDescent="0.25">
      <c r="B758" s="169" t="s">
        <v>866</v>
      </c>
      <c r="C758" s="98" t="s">
        <v>867</v>
      </c>
      <c r="D758" s="206">
        <f t="shared" si="32"/>
        <v>0</v>
      </c>
      <c r="E758" s="207">
        <f t="shared" si="40"/>
        <v>0</v>
      </c>
      <c r="F758" s="207">
        <f t="shared" si="40"/>
        <v>0</v>
      </c>
      <c r="G758" s="207">
        <f t="shared" si="40"/>
        <v>0</v>
      </c>
      <c r="H758" s="206">
        <f t="shared" si="33"/>
        <v>0</v>
      </c>
      <c r="I758" s="207">
        <f t="shared" si="41"/>
        <v>0</v>
      </c>
      <c r="J758" s="207">
        <f t="shared" si="41"/>
        <v>0</v>
      </c>
      <c r="K758" s="207">
        <f t="shared" si="41"/>
        <v>0</v>
      </c>
    </row>
    <row r="759" spans="2:11" x14ac:dyDescent="0.25">
      <c r="B759" s="169" t="s">
        <v>868</v>
      </c>
      <c r="C759" s="98">
        <v>295</v>
      </c>
      <c r="D759" s="206">
        <f t="shared" si="32"/>
        <v>0</v>
      </c>
      <c r="E759" s="207">
        <f t="shared" si="40"/>
        <v>0</v>
      </c>
      <c r="F759" s="207">
        <f t="shared" si="40"/>
        <v>0</v>
      </c>
      <c r="G759" s="207">
        <f t="shared" si="40"/>
        <v>0</v>
      </c>
      <c r="H759" s="206">
        <f t="shared" si="33"/>
        <v>0</v>
      </c>
      <c r="I759" s="207">
        <f t="shared" si="41"/>
        <v>0</v>
      </c>
      <c r="J759" s="207">
        <f t="shared" si="41"/>
        <v>0</v>
      </c>
      <c r="K759" s="207">
        <f t="shared" si="41"/>
        <v>0</v>
      </c>
    </row>
    <row r="760" spans="2:11" x14ac:dyDescent="0.25">
      <c r="B760" s="169"/>
      <c r="C760" s="98">
        <v>296</v>
      </c>
      <c r="D760" s="206">
        <f t="shared" si="32"/>
        <v>0</v>
      </c>
      <c r="E760" s="207">
        <f t="shared" si="40"/>
        <v>0</v>
      </c>
      <c r="F760" s="207">
        <f t="shared" si="40"/>
        <v>0</v>
      </c>
      <c r="G760" s="207">
        <f t="shared" si="40"/>
        <v>0</v>
      </c>
      <c r="H760" s="206">
        <f t="shared" si="33"/>
        <v>0</v>
      </c>
      <c r="I760" s="207">
        <f t="shared" si="41"/>
        <v>0</v>
      </c>
      <c r="J760" s="207">
        <f t="shared" si="41"/>
        <v>0</v>
      </c>
      <c r="K760" s="207">
        <f t="shared" si="41"/>
        <v>0</v>
      </c>
    </row>
    <row r="761" spans="2:11" x14ac:dyDescent="0.25">
      <c r="B761" s="169" t="s">
        <v>869</v>
      </c>
      <c r="C761" s="98">
        <v>251</v>
      </c>
      <c r="D761" s="206">
        <f t="shared" si="32"/>
        <v>462000</v>
      </c>
      <c r="E761" s="207">
        <f t="shared" si="40"/>
        <v>0</v>
      </c>
      <c r="F761" s="207">
        <f t="shared" si="40"/>
        <v>0</v>
      </c>
      <c r="G761" s="207">
        <f t="shared" si="40"/>
        <v>462000</v>
      </c>
      <c r="H761" s="206">
        <f t="shared" si="33"/>
        <v>193667.5</v>
      </c>
      <c r="I761" s="207">
        <f t="shared" si="41"/>
        <v>0</v>
      </c>
      <c r="J761" s="207">
        <f t="shared" si="41"/>
        <v>0</v>
      </c>
      <c r="K761" s="207">
        <f t="shared" si="41"/>
        <v>193667.5</v>
      </c>
    </row>
    <row r="762" spans="2:11" x14ac:dyDescent="0.25">
      <c r="B762" s="169" t="s">
        <v>870</v>
      </c>
      <c r="C762" s="98">
        <v>211</v>
      </c>
      <c r="D762" s="206">
        <f t="shared" si="32"/>
        <v>110600</v>
      </c>
      <c r="E762" s="207">
        <f t="shared" ref="E762:G763" si="42">SUM(E282)</f>
        <v>110600</v>
      </c>
      <c r="F762" s="207">
        <f t="shared" si="42"/>
        <v>0</v>
      </c>
      <c r="G762" s="207">
        <f t="shared" si="42"/>
        <v>0</v>
      </c>
      <c r="H762" s="206">
        <f t="shared" si="33"/>
        <v>49456</v>
      </c>
      <c r="I762" s="207">
        <f t="shared" ref="I762:K763" si="43">SUM(I282)</f>
        <v>49456</v>
      </c>
      <c r="J762" s="207">
        <f t="shared" si="43"/>
        <v>0</v>
      </c>
      <c r="K762" s="207">
        <f t="shared" si="43"/>
        <v>0</v>
      </c>
    </row>
    <row r="763" spans="2:11" x14ac:dyDescent="0.25">
      <c r="B763" s="169" t="s">
        <v>871</v>
      </c>
      <c r="C763" s="98">
        <v>213</v>
      </c>
      <c r="D763" s="206">
        <f t="shared" si="32"/>
        <v>33400</v>
      </c>
      <c r="E763" s="207">
        <f t="shared" si="42"/>
        <v>33400</v>
      </c>
      <c r="F763" s="207">
        <f t="shared" si="42"/>
        <v>0</v>
      </c>
      <c r="G763" s="207">
        <f t="shared" si="42"/>
        <v>0</v>
      </c>
      <c r="H763" s="206">
        <f t="shared" si="33"/>
        <v>11151.35</v>
      </c>
      <c r="I763" s="207">
        <f t="shared" si="43"/>
        <v>11151.35</v>
      </c>
      <c r="J763" s="207">
        <f t="shared" si="43"/>
        <v>0</v>
      </c>
      <c r="K763" s="207">
        <f t="shared" si="43"/>
        <v>0</v>
      </c>
    </row>
    <row r="764" spans="2:11" x14ac:dyDescent="0.25">
      <c r="B764" s="169" t="s">
        <v>872</v>
      </c>
      <c r="C764" s="98">
        <v>222</v>
      </c>
      <c r="D764" s="206">
        <f t="shared" si="32"/>
        <v>0</v>
      </c>
      <c r="E764" s="207">
        <f>SUM(E287)</f>
        <v>0</v>
      </c>
      <c r="F764" s="207">
        <f>SUM(F287)</f>
        <v>0</v>
      </c>
      <c r="G764" s="207">
        <f>SUM(G287)</f>
        <v>0</v>
      </c>
      <c r="H764" s="206">
        <f t="shared" si="33"/>
        <v>0</v>
      </c>
      <c r="I764" s="207">
        <f>SUM(I287)</f>
        <v>0</v>
      </c>
      <c r="J764" s="207">
        <f>SUM(J287)</f>
        <v>0</v>
      </c>
      <c r="K764" s="207">
        <f>SUM(K287)</f>
        <v>0</v>
      </c>
    </row>
    <row r="765" spans="2:11" x14ac:dyDescent="0.25">
      <c r="B765" s="169" t="s">
        <v>873</v>
      </c>
      <c r="C765" s="98">
        <v>221</v>
      </c>
      <c r="D765" s="206">
        <f t="shared" si="32"/>
        <v>0</v>
      </c>
      <c r="E765" s="207">
        <f t="shared" ref="E765:G766" si="44">SUM(E285)</f>
        <v>0</v>
      </c>
      <c r="F765" s="207">
        <f t="shared" si="44"/>
        <v>0</v>
      </c>
      <c r="G765" s="207">
        <f t="shared" si="44"/>
        <v>0</v>
      </c>
      <c r="H765" s="206">
        <f t="shared" si="33"/>
        <v>0</v>
      </c>
      <c r="I765" s="207">
        <f t="shared" ref="I765:K766" si="45">SUM(I285)</f>
        <v>0</v>
      </c>
      <c r="J765" s="207">
        <f t="shared" si="45"/>
        <v>0</v>
      </c>
      <c r="K765" s="207">
        <f t="shared" si="45"/>
        <v>0</v>
      </c>
    </row>
    <row r="766" spans="2:11" x14ac:dyDescent="0.25">
      <c r="B766" s="169"/>
      <c r="C766" s="98">
        <v>222</v>
      </c>
      <c r="D766" s="206">
        <f t="shared" si="32"/>
        <v>0</v>
      </c>
      <c r="E766" s="207">
        <f t="shared" si="44"/>
        <v>0</v>
      </c>
      <c r="F766" s="207">
        <f t="shared" si="44"/>
        <v>0</v>
      </c>
      <c r="G766" s="207">
        <f t="shared" si="44"/>
        <v>0</v>
      </c>
      <c r="H766" s="206">
        <f t="shared" si="33"/>
        <v>0</v>
      </c>
      <c r="I766" s="207">
        <f t="shared" si="45"/>
        <v>0</v>
      </c>
      <c r="J766" s="207">
        <f t="shared" si="45"/>
        <v>0</v>
      </c>
      <c r="K766" s="207">
        <f t="shared" si="45"/>
        <v>0</v>
      </c>
    </row>
    <row r="767" spans="2:11" x14ac:dyDescent="0.25">
      <c r="B767" s="169"/>
      <c r="C767" s="98">
        <v>223</v>
      </c>
      <c r="D767" s="206">
        <f t="shared" si="32"/>
        <v>0</v>
      </c>
      <c r="E767" s="207">
        <f>SUM(E288)</f>
        <v>0</v>
      </c>
      <c r="F767" s="207"/>
      <c r="G767" s="207"/>
      <c r="H767" s="206">
        <f t="shared" si="33"/>
        <v>0</v>
      </c>
      <c r="I767" s="207">
        <f>SUM(I288)</f>
        <v>0</v>
      </c>
      <c r="J767" s="207"/>
      <c r="K767" s="207"/>
    </row>
    <row r="768" spans="2:11" x14ac:dyDescent="0.25">
      <c r="B768" s="169"/>
      <c r="C768" s="98">
        <v>224</v>
      </c>
      <c r="D768" s="206">
        <f t="shared" si="32"/>
        <v>0</v>
      </c>
      <c r="E768" s="207">
        <f t="shared" ref="E768:G769" si="46">SUM(E294)</f>
        <v>0</v>
      </c>
      <c r="F768" s="207">
        <f t="shared" si="46"/>
        <v>0</v>
      </c>
      <c r="G768" s="207">
        <f t="shared" si="46"/>
        <v>0</v>
      </c>
      <c r="H768" s="206">
        <f t="shared" si="33"/>
        <v>0</v>
      </c>
      <c r="I768" s="207">
        <f t="shared" ref="I768:K769" si="47">SUM(I294)</f>
        <v>0</v>
      </c>
      <c r="J768" s="207">
        <f t="shared" si="47"/>
        <v>0</v>
      </c>
      <c r="K768" s="207">
        <f t="shared" si="47"/>
        <v>0</v>
      </c>
    </row>
    <row r="769" spans="2:11" x14ac:dyDescent="0.25">
      <c r="B769" s="169"/>
      <c r="C769" s="98">
        <v>225</v>
      </c>
      <c r="D769" s="206">
        <f t="shared" si="32"/>
        <v>0</v>
      </c>
      <c r="E769" s="207">
        <f t="shared" si="46"/>
        <v>0</v>
      </c>
      <c r="F769" s="207">
        <f t="shared" si="46"/>
        <v>0</v>
      </c>
      <c r="G769" s="207">
        <f t="shared" si="46"/>
        <v>0</v>
      </c>
      <c r="H769" s="206">
        <f t="shared" si="33"/>
        <v>0</v>
      </c>
      <c r="I769" s="207">
        <f t="shared" si="47"/>
        <v>0</v>
      </c>
      <c r="J769" s="207">
        <f t="shared" si="47"/>
        <v>0</v>
      </c>
      <c r="K769" s="207">
        <f t="shared" si="47"/>
        <v>0</v>
      </c>
    </row>
    <row r="770" spans="2:11" x14ac:dyDescent="0.25">
      <c r="B770" s="169"/>
      <c r="C770" s="98">
        <v>226</v>
      </c>
      <c r="D770" s="206">
        <f t="shared" si="32"/>
        <v>0</v>
      </c>
      <c r="E770" s="207">
        <f>SUM(E297:E298)</f>
        <v>0</v>
      </c>
      <c r="F770" s="207">
        <f>SUM(F297:F298)</f>
        <v>0</v>
      </c>
      <c r="G770" s="207">
        <f>SUM(G297:G298)</f>
        <v>0</v>
      </c>
      <c r="H770" s="206">
        <f t="shared" si="33"/>
        <v>0</v>
      </c>
      <c r="I770" s="207">
        <f>SUM(I297:I298)</f>
        <v>0</v>
      </c>
      <c r="J770" s="207">
        <f>SUM(J297:J298)</f>
        <v>0</v>
      </c>
      <c r="K770" s="207">
        <f>SUM(K297:K298)</f>
        <v>0</v>
      </c>
    </row>
    <row r="771" spans="2:11" x14ac:dyDescent="0.25">
      <c r="B771" s="169"/>
      <c r="C771" s="98">
        <v>310</v>
      </c>
      <c r="D771" s="206">
        <f t="shared" si="32"/>
        <v>0</v>
      </c>
      <c r="E771" s="207">
        <f>SUM(E302:E304)</f>
        <v>0</v>
      </c>
      <c r="F771" s="207">
        <f>SUM(F302:F304)</f>
        <v>0</v>
      </c>
      <c r="G771" s="207">
        <f>SUM(G302:G304)</f>
        <v>0</v>
      </c>
      <c r="H771" s="206">
        <f t="shared" si="33"/>
        <v>0</v>
      </c>
      <c r="I771" s="207">
        <f>SUM(I302:I304)</f>
        <v>0</v>
      </c>
      <c r="J771" s="207">
        <f>SUM(J302:J304)</f>
        <v>0</v>
      </c>
      <c r="K771" s="207">
        <f>SUM(K302:K304)</f>
        <v>0</v>
      </c>
    </row>
    <row r="772" spans="2:11" x14ac:dyDescent="0.25">
      <c r="B772" s="169"/>
      <c r="C772" s="98">
        <v>344</v>
      </c>
      <c r="D772" s="206">
        <f t="shared" si="32"/>
        <v>0</v>
      </c>
      <c r="E772" s="207">
        <f>SUM(E306)</f>
        <v>0</v>
      </c>
      <c r="F772" s="207">
        <f>SUM(F306)</f>
        <v>0</v>
      </c>
      <c r="G772" s="207">
        <f>SUM(G306)</f>
        <v>0</v>
      </c>
      <c r="H772" s="206">
        <f t="shared" si="33"/>
        <v>0</v>
      </c>
      <c r="I772" s="207">
        <f>SUM(I306)</f>
        <v>0</v>
      </c>
      <c r="J772" s="207">
        <f>SUM(J306)</f>
        <v>0</v>
      </c>
      <c r="K772" s="207">
        <f>SUM(K306)</f>
        <v>0</v>
      </c>
    </row>
    <row r="773" spans="2:11" x14ac:dyDescent="0.25">
      <c r="B773" s="169"/>
      <c r="C773" s="98">
        <v>346</v>
      </c>
      <c r="D773" s="206">
        <f t="shared" si="32"/>
        <v>19000</v>
      </c>
      <c r="E773" s="207">
        <f>SUM(E307:E308)</f>
        <v>19000</v>
      </c>
      <c r="F773" s="207">
        <f>SUM(F307:F308)</f>
        <v>0</v>
      </c>
      <c r="G773" s="207">
        <f>SUM(G307:G308)</f>
        <v>0</v>
      </c>
      <c r="H773" s="206">
        <f t="shared" si="33"/>
        <v>4750</v>
      </c>
      <c r="I773" s="207">
        <f>SUM(I307:I308)</f>
        <v>4750</v>
      </c>
      <c r="J773" s="207">
        <f>SUM(J307:J308)</f>
        <v>0</v>
      </c>
      <c r="K773" s="207">
        <f>SUM(K307:K308)</f>
        <v>0</v>
      </c>
    </row>
    <row r="774" spans="2:11" x14ac:dyDescent="0.25">
      <c r="B774" s="169" t="s">
        <v>874</v>
      </c>
      <c r="C774" s="98">
        <v>310</v>
      </c>
      <c r="D774" s="206">
        <f t="shared" si="32"/>
        <v>0</v>
      </c>
      <c r="E774" s="207">
        <f>SUM(E301)</f>
        <v>0</v>
      </c>
      <c r="F774" s="207">
        <f>SUM(F301)</f>
        <v>0</v>
      </c>
      <c r="G774" s="207">
        <f>SUM(G301)</f>
        <v>0</v>
      </c>
      <c r="H774" s="206">
        <f t="shared" si="33"/>
        <v>0</v>
      </c>
      <c r="I774" s="207">
        <f>SUM(I301)</f>
        <v>0</v>
      </c>
      <c r="J774" s="207">
        <f>SUM(J301)</f>
        <v>0</v>
      </c>
      <c r="K774" s="207">
        <f>SUM(K301)</f>
        <v>0</v>
      </c>
    </row>
    <row r="775" spans="2:11" x14ac:dyDescent="0.25">
      <c r="B775" s="169" t="s">
        <v>875</v>
      </c>
      <c r="C775" s="98">
        <v>241</v>
      </c>
      <c r="D775" s="206">
        <f t="shared" si="32"/>
        <v>0</v>
      </c>
      <c r="E775" s="207">
        <f t="shared" ref="E775:G777" si="48">SUM(E311)</f>
        <v>0</v>
      </c>
      <c r="F775" s="207">
        <f t="shared" si="48"/>
        <v>0</v>
      </c>
      <c r="G775" s="207">
        <f t="shared" si="48"/>
        <v>0</v>
      </c>
      <c r="H775" s="206">
        <f t="shared" si="33"/>
        <v>0</v>
      </c>
      <c r="I775" s="207">
        <f t="shared" ref="I775:K777" si="49">SUM(I311)</f>
        <v>0</v>
      </c>
      <c r="J775" s="207">
        <f t="shared" si="49"/>
        <v>0</v>
      </c>
      <c r="K775" s="207">
        <f t="shared" si="49"/>
        <v>0</v>
      </c>
    </row>
    <row r="776" spans="2:11" x14ac:dyDescent="0.25">
      <c r="B776" s="169" t="s">
        <v>876</v>
      </c>
      <c r="C776" s="98">
        <v>241</v>
      </c>
      <c r="D776" s="206">
        <f t="shared" si="32"/>
        <v>0</v>
      </c>
      <c r="E776" s="207">
        <f t="shared" si="48"/>
        <v>0</v>
      </c>
      <c r="F776" s="207">
        <f t="shared" si="48"/>
        <v>0</v>
      </c>
      <c r="G776" s="207">
        <f t="shared" si="48"/>
        <v>0</v>
      </c>
      <c r="H776" s="206">
        <f t="shared" si="33"/>
        <v>0</v>
      </c>
      <c r="I776" s="207">
        <f t="shared" si="49"/>
        <v>0</v>
      </c>
      <c r="J776" s="207">
        <f t="shared" si="49"/>
        <v>0</v>
      </c>
      <c r="K776" s="207">
        <f t="shared" si="49"/>
        <v>0</v>
      </c>
    </row>
    <row r="777" spans="2:11" x14ac:dyDescent="0.25">
      <c r="B777" s="169" t="s">
        <v>877</v>
      </c>
      <c r="C777" s="98">
        <v>241</v>
      </c>
      <c r="D777" s="206">
        <f t="shared" si="32"/>
        <v>0</v>
      </c>
      <c r="E777" s="207">
        <f t="shared" si="48"/>
        <v>0</v>
      </c>
      <c r="F777" s="207">
        <f t="shared" si="48"/>
        <v>0</v>
      </c>
      <c r="G777" s="207">
        <f t="shared" si="48"/>
        <v>0</v>
      </c>
      <c r="H777" s="206">
        <f t="shared" si="33"/>
        <v>0</v>
      </c>
      <c r="I777" s="207">
        <f t="shared" si="49"/>
        <v>0</v>
      </c>
      <c r="J777" s="207">
        <f t="shared" si="49"/>
        <v>0</v>
      </c>
      <c r="K777" s="207">
        <f t="shared" si="49"/>
        <v>0</v>
      </c>
    </row>
    <row r="778" spans="2:11" x14ac:dyDescent="0.25">
      <c r="B778" s="169" t="s">
        <v>878</v>
      </c>
      <c r="C778" s="98">
        <v>241</v>
      </c>
      <c r="D778" s="206">
        <f t="shared" si="32"/>
        <v>0</v>
      </c>
      <c r="E778" s="207">
        <f t="shared" ref="E778:G779" si="50">SUM(E315)</f>
        <v>0</v>
      </c>
      <c r="F778" s="207">
        <f t="shared" si="50"/>
        <v>0</v>
      </c>
      <c r="G778" s="207">
        <f t="shared" si="50"/>
        <v>0</v>
      </c>
      <c r="H778" s="206">
        <f t="shared" si="33"/>
        <v>0</v>
      </c>
      <c r="I778" s="207">
        <f t="shared" ref="I778:K779" si="51">SUM(I315)</f>
        <v>0</v>
      </c>
      <c r="J778" s="207">
        <f t="shared" si="51"/>
        <v>0</v>
      </c>
      <c r="K778" s="207">
        <f t="shared" si="51"/>
        <v>0</v>
      </c>
    </row>
    <row r="779" spans="2:11" x14ac:dyDescent="0.25">
      <c r="B779" s="169" t="s">
        <v>879</v>
      </c>
      <c r="C779" s="98">
        <v>310</v>
      </c>
      <c r="D779" s="206">
        <f t="shared" si="32"/>
        <v>0</v>
      </c>
      <c r="E779" s="207">
        <f t="shared" si="50"/>
        <v>0</v>
      </c>
      <c r="F779" s="207">
        <f t="shared" si="50"/>
        <v>0</v>
      </c>
      <c r="G779" s="207">
        <f t="shared" si="50"/>
        <v>0</v>
      </c>
      <c r="H779" s="206">
        <f t="shared" si="33"/>
        <v>0</v>
      </c>
      <c r="I779" s="207">
        <f t="shared" si="51"/>
        <v>0</v>
      </c>
      <c r="J779" s="207">
        <f t="shared" si="51"/>
        <v>0</v>
      </c>
      <c r="K779" s="207">
        <f t="shared" si="51"/>
        <v>0</v>
      </c>
    </row>
    <row r="780" spans="2:11" x14ac:dyDescent="0.25">
      <c r="B780" s="169" t="s">
        <v>880</v>
      </c>
      <c r="C780" s="98">
        <v>226</v>
      </c>
      <c r="D780" s="206">
        <f t="shared" si="32"/>
        <v>0</v>
      </c>
      <c r="E780" s="207">
        <f>SUM(E320:E321)</f>
        <v>0</v>
      </c>
      <c r="F780" s="207">
        <f>SUM(F320:F321)</f>
        <v>0</v>
      </c>
      <c r="G780" s="207">
        <f>SUM(G320:G321)</f>
        <v>0</v>
      </c>
      <c r="H780" s="206">
        <f t="shared" si="33"/>
        <v>0</v>
      </c>
      <c r="I780" s="207">
        <f>SUM(I320:I321)</f>
        <v>0</v>
      </c>
      <c r="J780" s="207">
        <f>SUM(J320:J321)</f>
        <v>0</v>
      </c>
      <c r="K780" s="207">
        <f>SUM(K320:K321)</f>
        <v>0</v>
      </c>
    </row>
    <row r="781" spans="2:11" x14ac:dyDescent="0.25">
      <c r="B781" s="169" t="s">
        <v>881</v>
      </c>
      <c r="C781" s="98">
        <v>223</v>
      </c>
      <c r="D781" s="206">
        <f t="shared" si="32"/>
        <v>50000</v>
      </c>
      <c r="E781" s="207">
        <f>SUM(E324)</f>
        <v>0</v>
      </c>
      <c r="F781" s="207">
        <f>SUM(F324)</f>
        <v>0</v>
      </c>
      <c r="G781" s="207">
        <f>SUM(G324)</f>
        <v>50000</v>
      </c>
      <c r="H781" s="206">
        <f t="shared" si="33"/>
        <v>27532.6</v>
      </c>
      <c r="I781" s="207">
        <f>SUM(I324)</f>
        <v>0</v>
      </c>
      <c r="J781" s="207">
        <f>SUM(J324)</f>
        <v>0</v>
      </c>
      <c r="K781" s="207">
        <f>SUM(K324)</f>
        <v>27532.6</v>
      </c>
    </row>
    <row r="782" spans="2:11" x14ac:dyDescent="0.25">
      <c r="B782" s="169" t="s">
        <v>882</v>
      </c>
      <c r="C782" s="98">
        <v>225</v>
      </c>
      <c r="D782" s="206">
        <f t="shared" si="32"/>
        <v>1513800</v>
      </c>
      <c r="E782" s="207">
        <f>SUM(E326:E331)</f>
        <v>0</v>
      </c>
      <c r="F782" s="207">
        <f>SUM(F326)</f>
        <v>0</v>
      </c>
      <c r="G782" s="207">
        <f>SUM(G326,G331)</f>
        <v>1513800</v>
      </c>
      <c r="H782" s="206">
        <f t="shared" si="33"/>
        <v>801000</v>
      </c>
      <c r="I782" s="207">
        <f>SUM(I326:I331)</f>
        <v>0</v>
      </c>
      <c r="J782" s="207">
        <f>SUM(J326:J331)</f>
        <v>0</v>
      </c>
      <c r="K782" s="207">
        <f>SUM(K326:K331)</f>
        <v>801000</v>
      </c>
    </row>
    <row r="783" spans="2:11" x14ac:dyDescent="0.25">
      <c r="B783" s="169"/>
      <c r="C783" s="98">
        <v>226</v>
      </c>
      <c r="D783" s="206">
        <f t="shared" si="32"/>
        <v>0</v>
      </c>
      <c r="E783" s="207">
        <f>SUM(E333)</f>
        <v>0</v>
      </c>
      <c r="F783" s="207">
        <f>SUM(F333)</f>
        <v>0</v>
      </c>
      <c r="G783" s="207">
        <f>SUM(G333)</f>
        <v>0</v>
      </c>
      <c r="H783" s="206">
        <f t="shared" si="33"/>
        <v>0</v>
      </c>
      <c r="I783" s="207">
        <f>SUM(I333)</f>
        <v>0</v>
      </c>
      <c r="J783" s="207">
        <f>SUM(J333)</f>
        <v>0</v>
      </c>
      <c r="K783" s="207">
        <f>SUM(K333)</f>
        <v>0</v>
      </c>
    </row>
    <row r="784" spans="2:11" x14ac:dyDescent="0.25">
      <c r="B784" s="169"/>
      <c r="C784" s="98">
        <v>310</v>
      </c>
      <c r="D784" s="206">
        <f t="shared" si="32"/>
        <v>0</v>
      </c>
      <c r="E784" s="207">
        <f>SUM(E338)</f>
        <v>0</v>
      </c>
      <c r="F784" s="207">
        <f>SUM(F338)</f>
        <v>0</v>
      </c>
      <c r="G784" s="207">
        <f>SUM(G338)</f>
        <v>0</v>
      </c>
      <c r="H784" s="206">
        <f t="shared" si="33"/>
        <v>0</v>
      </c>
      <c r="I784" s="207">
        <f>SUM(I338)</f>
        <v>0</v>
      </c>
      <c r="J784" s="207">
        <f>SUM(J338)</f>
        <v>0</v>
      </c>
      <c r="K784" s="207">
        <f>SUM(K338)</f>
        <v>0</v>
      </c>
    </row>
    <row r="785" spans="2:11" x14ac:dyDescent="0.25">
      <c r="B785" s="169"/>
      <c r="C785" s="98">
        <v>343</v>
      </c>
      <c r="D785" s="206">
        <f t="shared" si="32"/>
        <v>64000</v>
      </c>
      <c r="E785" s="207">
        <f>SUM(E340)</f>
        <v>0</v>
      </c>
      <c r="F785" s="207">
        <f>SUM(F340)</f>
        <v>0</v>
      </c>
      <c r="G785" s="207">
        <f>SUM(G340)</f>
        <v>64000</v>
      </c>
      <c r="H785" s="206">
        <f t="shared" si="33"/>
        <v>64000</v>
      </c>
      <c r="I785" s="207">
        <f>SUM(I340)</f>
        <v>0</v>
      </c>
      <c r="J785" s="207">
        <f>SUM(J340)</f>
        <v>0</v>
      </c>
      <c r="K785" s="207">
        <f>SUM(K340)</f>
        <v>64000</v>
      </c>
    </row>
    <row r="786" spans="2:11" x14ac:dyDescent="0.25">
      <c r="B786" s="169" t="s">
        <v>883</v>
      </c>
      <c r="C786" s="98">
        <v>225</v>
      </c>
      <c r="D786" s="206">
        <f t="shared" si="32"/>
        <v>0</v>
      </c>
      <c r="E786" s="207">
        <f>SUM(E327)</f>
        <v>0</v>
      </c>
      <c r="F786" s="207">
        <f>SUM(F327)</f>
        <v>0</v>
      </c>
      <c r="G786" s="207">
        <f>SUM(G327)</f>
        <v>0</v>
      </c>
      <c r="H786" s="206">
        <f t="shared" si="33"/>
        <v>0</v>
      </c>
      <c r="I786" s="207">
        <f>SUM(I327)</f>
        <v>0</v>
      </c>
      <c r="J786" s="207">
        <f>SUM(J327)</f>
        <v>0</v>
      </c>
      <c r="K786" s="207">
        <f>SUM(K327)</f>
        <v>0</v>
      </c>
    </row>
    <row r="787" spans="2:11" x14ac:dyDescent="0.25">
      <c r="B787" s="169" t="s">
        <v>884</v>
      </c>
      <c r="C787" s="98">
        <v>228</v>
      </c>
      <c r="D787" s="206">
        <f t="shared" si="32"/>
        <v>0</v>
      </c>
      <c r="E787" s="207">
        <f>SUM(E335)</f>
        <v>0</v>
      </c>
      <c r="F787" s="207">
        <f>SUM(F335)</f>
        <v>0</v>
      </c>
      <c r="G787" s="207">
        <f>SUM(G335)</f>
        <v>0</v>
      </c>
      <c r="H787" s="206">
        <f t="shared" si="33"/>
        <v>0</v>
      </c>
      <c r="I787" s="207">
        <f>SUM(I335)</f>
        <v>0</v>
      </c>
      <c r="J787" s="207">
        <f>SUM(J335)</f>
        <v>0</v>
      </c>
      <c r="K787" s="207">
        <f>SUM(K335)</f>
        <v>0</v>
      </c>
    </row>
    <row r="788" spans="2:11" x14ac:dyDescent="0.25">
      <c r="B788" s="169"/>
      <c r="C788" s="98">
        <v>310</v>
      </c>
      <c r="D788" s="206">
        <f t="shared" si="32"/>
        <v>0</v>
      </c>
      <c r="E788" s="207">
        <f>SUM(E337)</f>
        <v>0</v>
      </c>
      <c r="F788" s="207">
        <f>SUM(F337)</f>
        <v>0</v>
      </c>
      <c r="G788" s="207">
        <f>SUM(G337)</f>
        <v>0</v>
      </c>
      <c r="H788" s="206">
        <f t="shared" si="33"/>
        <v>0</v>
      </c>
      <c r="I788" s="207">
        <f>SUM(I337)</f>
        <v>0</v>
      </c>
      <c r="J788" s="207">
        <f>SUM(J337)</f>
        <v>0</v>
      </c>
      <c r="K788" s="207">
        <f>SUM(K337)</f>
        <v>0</v>
      </c>
    </row>
    <row r="789" spans="2:11" x14ac:dyDescent="0.25">
      <c r="B789" s="169" t="s">
        <v>885</v>
      </c>
      <c r="C789" s="98">
        <v>241</v>
      </c>
      <c r="D789" s="206">
        <f t="shared" si="32"/>
        <v>0</v>
      </c>
      <c r="E789" s="207">
        <f t="shared" ref="E789:G791" si="52">SUM(E342)</f>
        <v>0</v>
      </c>
      <c r="F789" s="207">
        <f t="shared" si="52"/>
        <v>0</v>
      </c>
      <c r="G789" s="207">
        <f t="shared" si="52"/>
        <v>0</v>
      </c>
      <c r="H789" s="206">
        <f t="shared" si="33"/>
        <v>0</v>
      </c>
      <c r="I789" s="207">
        <f t="shared" ref="I789:K791" si="53">SUM(I342)</f>
        <v>0</v>
      </c>
      <c r="J789" s="207">
        <f t="shared" si="53"/>
        <v>0</v>
      </c>
      <c r="K789" s="207">
        <f t="shared" si="53"/>
        <v>0</v>
      </c>
    </row>
    <row r="790" spans="2:11" x14ac:dyDescent="0.25">
      <c r="B790" s="169" t="s">
        <v>886</v>
      </c>
      <c r="C790" s="98">
        <v>241</v>
      </c>
      <c r="D790" s="206">
        <f t="shared" si="32"/>
        <v>0</v>
      </c>
      <c r="E790" s="207">
        <f t="shared" si="52"/>
        <v>0</v>
      </c>
      <c r="F790" s="207">
        <f t="shared" si="52"/>
        <v>0</v>
      </c>
      <c r="G790" s="207">
        <f t="shared" si="52"/>
        <v>0</v>
      </c>
      <c r="H790" s="206">
        <f t="shared" si="33"/>
        <v>0</v>
      </c>
      <c r="I790" s="207">
        <f t="shared" si="53"/>
        <v>0</v>
      </c>
      <c r="J790" s="207">
        <f t="shared" si="53"/>
        <v>0</v>
      </c>
      <c r="K790" s="207">
        <f t="shared" si="53"/>
        <v>0</v>
      </c>
    </row>
    <row r="791" spans="2:11" x14ac:dyDescent="0.25">
      <c r="B791" s="169" t="s">
        <v>887</v>
      </c>
      <c r="C791" s="98">
        <v>241</v>
      </c>
      <c r="D791" s="206">
        <f t="shared" si="32"/>
        <v>0</v>
      </c>
      <c r="E791" s="207">
        <f t="shared" si="52"/>
        <v>0</v>
      </c>
      <c r="F791" s="207">
        <f t="shared" si="52"/>
        <v>0</v>
      </c>
      <c r="G791" s="207">
        <f t="shared" si="52"/>
        <v>0</v>
      </c>
      <c r="H791" s="206">
        <f t="shared" si="33"/>
        <v>0</v>
      </c>
      <c r="I791" s="207">
        <f t="shared" si="53"/>
        <v>0</v>
      </c>
      <c r="J791" s="207">
        <f t="shared" si="53"/>
        <v>0</v>
      </c>
      <c r="K791" s="207">
        <f t="shared" si="53"/>
        <v>0</v>
      </c>
    </row>
    <row r="792" spans="2:11" x14ac:dyDescent="0.25">
      <c r="B792" s="169" t="s">
        <v>888</v>
      </c>
      <c r="C792" s="98">
        <v>226</v>
      </c>
      <c r="D792" s="206">
        <f t="shared" si="32"/>
        <v>0</v>
      </c>
      <c r="E792" s="207">
        <f>SUM(E347:E350)</f>
        <v>0</v>
      </c>
      <c r="F792" s="207">
        <f>SUM(F347:F350)</f>
        <v>0</v>
      </c>
      <c r="G792" s="207">
        <f>SUM(G347:G350)</f>
        <v>0</v>
      </c>
      <c r="H792" s="206">
        <f t="shared" si="33"/>
        <v>0</v>
      </c>
      <c r="I792" s="207">
        <f>SUM(I347:I350)</f>
        <v>0</v>
      </c>
      <c r="J792" s="207">
        <f>SUM(J347:J350)</f>
        <v>0</v>
      </c>
      <c r="K792" s="207">
        <f>SUM(K347:K350)</f>
        <v>0</v>
      </c>
    </row>
    <row r="793" spans="2:11" x14ac:dyDescent="0.25">
      <c r="B793" s="169"/>
      <c r="C793" s="98">
        <v>310</v>
      </c>
      <c r="D793" s="206">
        <f t="shared" si="32"/>
        <v>0</v>
      </c>
      <c r="E793" s="207">
        <f>SUM(E357)</f>
        <v>0</v>
      </c>
      <c r="F793" s="207">
        <f>SUM(F357)</f>
        <v>0</v>
      </c>
      <c r="G793" s="207">
        <f>SUM(G357)</f>
        <v>0</v>
      </c>
      <c r="H793" s="206">
        <f t="shared" si="33"/>
        <v>0</v>
      </c>
      <c r="I793" s="207">
        <f>SUM(I357)</f>
        <v>0</v>
      </c>
      <c r="J793" s="207">
        <f>SUM(J357)</f>
        <v>0</v>
      </c>
      <c r="K793" s="207">
        <f>SUM(K357)</f>
        <v>0</v>
      </c>
    </row>
    <row r="794" spans="2:11" x14ac:dyDescent="0.25">
      <c r="B794" s="169" t="s">
        <v>889</v>
      </c>
      <c r="C794" s="98">
        <v>228</v>
      </c>
      <c r="D794" s="206">
        <f t="shared" si="32"/>
        <v>0</v>
      </c>
      <c r="E794" s="207">
        <f>SUM(E352)</f>
        <v>0</v>
      </c>
      <c r="F794" s="207">
        <f>SUM(F352)</f>
        <v>0</v>
      </c>
      <c r="G794" s="207">
        <f>SUM(G352)</f>
        <v>0</v>
      </c>
      <c r="H794" s="206">
        <f t="shared" si="33"/>
        <v>0</v>
      </c>
      <c r="I794" s="207">
        <f>SUM(I352)</f>
        <v>0</v>
      </c>
      <c r="J794" s="207">
        <f>SUM(J352)</f>
        <v>0</v>
      </c>
      <c r="K794" s="207">
        <f>SUM(K352)</f>
        <v>0</v>
      </c>
    </row>
    <row r="795" spans="2:11" x14ac:dyDescent="0.25">
      <c r="B795" s="169"/>
      <c r="C795" s="98">
        <v>310</v>
      </c>
      <c r="D795" s="206">
        <f t="shared" si="32"/>
        <v>0</v>
      </c>
      <c r="E795" s="207">
        <f>SUM(E357)</f>
        <v>0</v>
      </c>
      <c r="F795" s="207">
        <f>SUM(F357)</f>
        <v>0</v>
      </c>
      <c r="G795" s="207">
        <f>SUM(G357)</f>
        <v>0</v>
      </c>
      <c r="H795" s="206">
        <f t="shared" si="33"/>
        <v>0</v>
      </c>
      <c r="I795" s="207">
        <f>SUM(I357)</f>
        <v>0</v>
      </c>
      <c r="J795" s="207">
        <f>SUM(J357)</f>
        <v>0</v>
      </c>
      <c r="K795" s="207">
        <f>SUM(K357)</f>
        <v>0</v>
      </c>
    </row>
    <row r="796" spans="2:11" x14ac:dyDescent="0.25">
      <c r="B796" s="169" t="s">
        <v>890</v>
      </c>
      <c r="C796" s="98">
        <v>241</v>
      </c>
      <c r="D796" s="206">
        <f t="shared" si="32"/>
        <v>0</v>
      </c>
      <c r="E796" s="207">
        <f>SUM(E354)</f>
        <v>0</v>
      </c>
      <c r="F796" s="207">
        <f>SUM(F354)</f>
        <v>0</v>
      </c>
      <c r="G796" s="207">
        <f>SUM(G354)</f>
        <v>0</v>
      </c>
      <c r="H796" s="206">
        <f t="shared" si="33"/>
        <v>0</v>
      </c>
      <c r="I796" s="207">
        <f>SUM(I354)</f>
        <v>0</v>
      </c>
      <c r="J796" s="207">
        <f>SUM(J354)</f>
        <v>0</v>
      </c>
      <c r="K796" s="207">
        <f>SUM(K354)</f>
        <v>0</v>
      </c>
    </row>
    <row r="797" spans="2:11" x14ac:dyDescent="0.25">
      <c r="B797" s="169" t="s">
        <v>891</v>
      </c>
      <c r="C797" s="98">
        <v>225</v>
      </c>
      <c r="D797" s="206">
        <f t="shared" si="32"/>
        <v>0</v>
      </c>
      <c r="E797" s="207">
        <f>SUM(E361)</f>
        <v>0</v>
      </c>
      <c r="F797" s="207">
        <f>SUM(F361)</f>
        <v>0</v>
      </c>
      <c r="G797" s="207">
        <f>SUM(G361)</f>
        <v>0</v>
      </c>
      <c r="H797" s="206">
        <f t="shared" si="33"/>
        <v>0</v>
      </c>
      <c r="I797" s="207">
        <f>SUM(I361)</f>
        <v>0</v>
      </c>
      <c r="J797" s="207">
        <f>SUM(J361)</f>
        <v>0</v>
      </c>
      <c r="K797" s="207">
        <f>SUM(K361)</f>
        <v>0</v>
      </c>
    </row>
    <row r="798" spans="2:11" x14ac:dyDescent="0.25">
      <c r="B798" s="169" t="s">
        <v>892</v>
      </c>
      <c r="C798" s="98">
        <v>241</v>
      </c>
      <c r="D798" s="206">
        <f t="shared" si="32"/>
        <v>0</v>
      </c>
      <c r="E798" s="207">
        <f>SUM(E364)</f>
        <v>0</v>
      </c>
      <c r="F798" s="207">
        <f>SUM(F364)</f>
        <v>0</v>
      </c>
      <c r="G798" s="207">
        <f>SUM(G364)</f>
        <v>0</v>
      </c>
      <c r="H798" s="206">
        <f t="shared" si="33"/>
        <v>0</v>
      </c>
      <c r="I798" s="207">
        <f>SUM(I364)</f>
        <v>0</v>
      </c>
      <c r="J798" s="207">
        <f>SUM(J364)</f>
        <v>0</v>
      </c>
      <c r="K798" s="207">
        <f>SUM(K364)</f>
        <v>0</v>
      </c>
    </row>
    <row r="799" spans="2:11" x14ac:dyDescent="0.25">
      <c r="B799" s="169" t="s">
        <v>893</v>
      </c>
      <c r="C799" s="98">
        <v>241</v>
      </c>
      <c r="D799" s="206">
        <f t="shared" si="32"/>
        <v>0</v>
      </c>
      <c r="E799" s="207">
        <f>SUM(E363)</f>
        <v>0</v>
      </c>
      <c r="F799" s="207">
        <f>SUM(F363)</f>
        <v>0</v>
      </c>
      <c r="G799" s="207">
        <f>SUM(G363)</f>
        <v>0</v>
      </c>
      <c r="H799" s="206">
        <f t="shared" si="33"/>
        <v>0</v>
      </c>
      <c r="I799" s="207">
        <f>SUM(I363)</f>
        <v>0</v>
      </c>
      <c r="J799" s="207">
        <f>SUM(J363)</f>
        <v>0</v>
      </c>
      <c r="K799" s="207">
        <f>SUM(K363)</f>
        <v>0</v>
      </c>
    </row>
    <row r="800" spans="2:11" x14ac:dyDescent="0.25">
      <c r="B800" s="169" t="s">
        <v>894</v>
      </c>
      <c r="C800" s="98">
        <v>310</v>
      </c>
      <c r="D800" s="206">
        <f t="shared" si="32"/>
        <v>0</v>
      </c>
      <c r="E800" s="207">
        <f>SUM(E366)</f>
        <v>0</v>
      </c>
      <c r="F800" s="207">
        <f>SUM(F366)</f>
        <v>0</v>
      </c>
      <c r="G800" s="207">
        <f>SUM(G366)</f>
        <v>0</v>
      </c>
      <c r="H800" s="206">
        <f t="shared" si="33"/>
        <v>0</v>
      </c>
      <c r="I800" s="207">
        <f>SUM(I366)</f>
        <v>0</v>
      </c>
      <c r="J800" s="207">
        <f>SUM(J366)</f>
        <v>0</v>
      </c>
      <c r="K800" s="207">
        <f>SUM(K366)</f>
        <v>0</v>
      </c>
    </row>
    <row r="801" spans="2:11" x14ac:dyDescent="0.25">
      <c r="B801" s="169" t="s">
        <v>895</v>
      </c>
      <c r="C801" s="98">
        <v>225</v>
      </c>
      <c r="D801" s="206">
        <f t="shared" si="32"/>
        <v>0</v>
      </c>
      <c r="E801" s="207">
        <f>SUM(E371)</f>
        <v>0</v>
      </c>
      <c r="F801" s="207">
        <f>SUM(F371)</f>
        <v>0</v>
      </c>
      <c r="G801" s="207">
        <f>SUM(G371)</f>
        <v>0</v>
      </c>
      <c r="H801" s="206">
        <f t="shared" si="33"/>
        <v>0</v>
      </c>
      <c r="I801" s="207">
        <f>SUM(I371)</f>
        <v>0</v>
      </c>
      <c r="J801" s="207">
        <f>SUM(J371)</f>
        <v>0</v>
      </c>
      <c r="K801" s="207">
        <f>SUM(K371)</f>
        <v>0</v>
      </c>
    </row>
    <row r="802" spans="2:11" x14ac:dyDescent="0.25">
      <c r="B802" s="169"/>
      <c r="C802" s="98">
        <v>226</v>
      </c>
      <c r="D802" s="206">
        <f t="shared" si="32"/>
        <v>0</v>
      </c>
      <c r="E802" s="207">
        <f>SUM(E373)</f>
        <v>0</v>
      </c>
      <c r="F802" s="207">
        <f>SUM(F373)</f>
        <v>0</v>
      </c>
      <c r="G802" s="207">
        <f>SUM(G373)</f>
        <v>0</v>
      </c>
      <c r="H802" s="206">
        <f t="shared" si="33"/>
        <v>0</v>
      </c>
      <c r="I802" s="207">
        <f>SUM(I373)</f>
        <v>0</v>
      </c>
      <c r="J802" s="207">
        <f>SUM(J373)</f>
        <v>0</v>
      </c>
      <c r="K802" s="207">
        <f>SUM(K373)</f>
        <v>0</v>
      </c>
    </row>
    <row r="803" spans="2:11" x14ac:dyDescent="0.25">
      <c r="B803" s="169" t="s">
        <v>895</v>
      </c>
      <c r="C803" s="98">
        <v>310</v>
      </c>
      <c r="D803" s="206">
        <f t="shared" si="32"/>
        <v>0</v>
      </c>
      <c r="E803" s="207"/>
      <c r="F803" s="207">
        <f>SUM(F375)</f>
        <v>0</v>
      </c>
      <c r="G803" s="207">
        <f>SUM(G375)</f>
        <v>0</v>
      </c>
      <c r="H803" s="206">
        <f t="shared" si="33"/>
        <v>0</v>
      </c>
      <c r="I803" s="207"/>
      <c r="J803" s="207">
        <f>SUM(J375)</f>
        <v>0</v>
      </c>
      <c r="K803" s="207">
        <f>SUM(K375)</f>
        <v>0</v>
      </c>
    </row>
    <row r="804" spans="2:11" x14ac:dyDescent="0.25">
      <c r="B804" s="169"/>
      <c r="C804" s="98">
        <v>346</v>
      </c>
      <c r="D804" s="206">
        <f t="shared" si="32"/>
        <v>0</v>
      </c>
      <c r="E804" s="207">
        <f>SUM(E377)</f>
        <v>0</v>
      </c>
      <c r="F804" s="207">
        <f>SUM(F377)</f>
        <v>0</v>
      </c>
      <c r="G804" s="207">
        <f>SUM(G377)</f>
        <v>0</v>
      </c>
      <c r="H804" s="206">
        <f t="shared" si="33"/>
        <v>0</v>
      </c>
      <c r="I804" s="207">
        <f>SUM(I377)</f>
        <v>0</v>
      </c>
      <c r="J804" s="207">
        <f>SUM(J377)</f>
        <v>0</v>
      </c>
      <c r="K804" s="207">
        <f>SUM(K377)</f>
        <v>0</v>
      </c>
    </row>
    <row r="805" spans="2:11" x14ac:dyDescent="0.25">
      <c r="B805" s="169" t="s">
        <v>896</v>
      </c>
      <c r="C805" s="98">
        <v>222</v>
      </c>
      <c r="D805" s="206">
        <f t="shared" si="32"/>
        <v>0</v>
      </c>
      <c r="E805" s="207">
        <f>SUM(E380)</f>
        <v>0</v>
      </c>
      <c r="F805" s="207">
        <f>SUM(F380)</f>
        <v>0</v>
      </c>
      <c r="G805" s="207">
        <f>SUM(G380)</f>
        <v>0</v>
      </c>
      <c r="H805" s="206">
        <f t="shared" si="33"/>
        <v>0</v>
      </c>
      <c r="I805" s="207">
        <f>SUM(I380)</f>
        <v>0</v>
      </c>
      <c r="J805" s="207">
        <f>SUM(J380)</f>
        <v>0</v>
      </c>
      <c r="K805" s="207">
        <f>SUM(K380)</f>
        <v>0</v>
      </c>
    </row>
    <row r="806" spans="2:11" x14ac:dyDescent="0.25">
      <c r="B806" s="169" t="s">
        <v>897</v>
      </c>
      <c r="C806" s="98">
        <v>223</v>
      </c>
      <c r="D806" s="206">
        <f t="shared" si="32"/>
        <v>27510</v>
      </c>
      <c r="E806" s="207">
        <f>SUM(E382:E384)</f>
        <v>0</v>
      </c>
      <c r="F806" s="207">
        <f>SUM(F382:F384)</f>
        <v>26612</v>
      </c>
      <c r="G806" s="207">
        <f>SUM(G382:G384)</f>
        <v>898</v>
      </c>
      <c r="H806" s="206">
        <f t="shared" si="33"/>
        <v>27410</v>
      </c>
      <c r="I806" s="207">
        <f>SUM(I382:I384)</f>
        <v>0</v>
      </c>
      <c r="J806" s="207">
        <f>SUM(J382:J384)</f>
        <v>26612</v>
      </c>
      <c r="K806" s="207">
        <f>SUM(K382:K384)</f>
        <v>798</v>
      </c>
    </row>
    <row r="807" spans="2:11" x14ac:dyDescent="0.25">
      <c r="B807" s="169" t="s">
        <v>896</v>
      </c>
      <c r="C807" s="98">
        <v>225</v>
      </c>
      <c r="D807" s="206">
        <f t="shared" si="32"/>
        <v>33084</v>
      </c>
      <c r="E807" s="207">
        <f>SUM(E386:E397)</f>
        <v>0</v>
      </c>
      <c r="F807" s="207">
        <f>SUM(F386:F397)</f>
        <v>0</v>
      </c>
      <c r="G807" s="207">
        <f>SUM(G386:G397)</f>
        <v>33084</v>
      </c>
      <c r="H807" s="206">
        <f t="shared" si="33"/>
        <v>15063.5</v>
      </c>
      <c r="I807" s="207">
        <f>SUM(I386:I397)</f>
        <v>0</v>
      </c>
      <c r="J807" s="207">
        <f>SUM(J386:J397)</f>
        <v>0</v>
      </c>
      <c r="K807" s="207">
        <f>SUM(K386:K397)</f>
        <v>15063.5</v>
      </c>
    </row>
    <row r="808" spans="2:11" x14ac:dyDescent="0.25">
      <c r="B808" s="169"/>
      <c r="C808" s="98">
        <v>226</v>
      </c>
      <c r="D808" s="206">
        <f t="shared" si="32"/>
        <v>0</v>
      </c>
      <c r="E808" s="207">
        <f>SUM(E399:E400)</f>
        <v>0</v>
      </c>
      <c r="F808" s="207">
        <f>SUM(F399:F400)</f>
        <v>0</v>
      </c>
      <c r="G808" s="207">
        <f>SUM(G399:G400)</f>
        <v>0</v>
      </c>
      <c r="H808" s="206">
        <f t="shared" si="33"/>
        <v>0</v>
      </c>
      <c r="I808" s="207">
        <f>SUM(I399:I400)</f>
        <v>0</v>
      </c>
      <c r="J808" s="207">
        <f>SUM(J399:J400)</f>
        <v>0</v>
      </c>
      <c r="K808" s="207">
        <f>SUM(K399:K400)</f>
        <v>0</v>
      </c>
    </row>
    <row r="809" spans="2:11" x14ac:dyDescent="0.25">
      <c r="B809" s="169"/>
      <c r="C809" s="98">
        <v>310</v>
      </c>
      <c r="D809" s="206">
        <f t="shared" si="32"/>
        <v>0</v>
      </c>
      <c r="E809" s="207">
        <f>SUM(E414:E417)</f>
        <v>0</v>
      </c>
      <c r="F809" s="207">
        <f>SUM(F414:F417)</f>
        <v>0</v>
      </c>
      <c r="G809" s="207">
        <f>SUM(G414:G417)</f>
        <v>0</v>
      </c>
      <c r="H809" s="206">
        <f t="shared" si="33"/>
        <v>0</v>
      </c>
      <c r="I809" s="207">
        <f>SUM(I414:I417)</f>
        <v>0</v>
      </c>
      <c r="J809" s="207">
        <f>SUM(J414:J417)</f>
        <v>0</v>
      </c>
      <c r="K809" s="207">
        <f>SUM(K414:K417)</f>
        <v>0</v>
      </c>
    </row>
    <row r="810" spans="2:11" x14ac:dyDescent="0.25">
      <c r="B810" s="169"/>
      <c r="C810" s="98">
        <v>344</v>
      </c>
      <c r="D810" s="206">
        <f t="shared" si="32"/>
        <v>0</v>
      </c>
      <c r="E810" s="207">
        <f>SUM(E420,E423)</f>
        <v>0</v>
      </c>
      <c r="F810" s="207">
        <f>SUM(F420,F423)</f>
        <v>0</v>
      </c>
      <c r="G810" s="207">
        <f>SUM(G420,G423)</f>
        <v>0</v>
      </c>
      <c r="H810" s="206">
        <f t="shared" si="33"/>
        <v>0</v>
      </c>
      <c r="I810" s="207">
        <f>SUM(I420,I423)</f>
        <v>0</v>
      </c>
      <c r="J810" s="207">
        <f>SUM(J420,J423)</f>
        <v>0</v>
      </c>
      <c r="K810" s="207">
        <f>SUM(K420,K423)</f>
        <v>0</v>
      </c>
    </row>
    <row r="811" spans="2:11" x14ac:dyDescent="0.25">
      <c r="B811" s="169"/>
      <c r="C811" s="98">
        <v>346</v>
      </c>
      <c r="D811" s="206">
        <f t="shared" si="32"/>
        <v>14016</v>
      </c>
      <c r="E811" s="207">
        <f>SUM(E419,E421,E422:E422,E424)</f>
        <v>0</v>
      </c>
      <c r="F811" s="207">
        <f>SUM(F419,F421,F422:F422,F424)</f>
        <v>0</v>
      </c>
      <c r="G811" s="207">
        <f>SUM(G419,G421,G422:G422,G424)</f>
        <v>14016</v>
      </c>
      <c r="H811" s="206">
        <f t="shared" si="33"/>
        <v>13566</v>
      </c>
      <c r="I811" s="207">
        <f>SUM(I419,I421,I422:I422,I424)</f>
        <v>0</v>
      </c>
      <c r="J811" s="207">
        <f>SUM(J419,J421,J422:J422,J424)</f>
        <v>0</v>
      </c>
      <c r="K811" s="207">
        <f>SUM(K419,K421,K422:K422,K424)</f>
        <v>13566</v>
      </c>
    </row>
    <row r="812" spans="2:11" x14ac:dyDescent="0.25">
      <c r="B812" s="169" t="s">
        <v>898</v>
      </c>
      <c r="C812" s="98">
        <v>241</v>
      </c>
      <c r="D812" s="206">
        <f t="shared" si="32"/>
        <v>0</v>
      </c>
      <c r="E812" s="207">
        <f>SUM(E402:E405,E409)</f>
        <v>0</v>
      </c>
      <c r="F812" s="207">
        <f>SUM(F402:F405,F409)</f>
        <v>0</v>
      </c>
      <c r="G812" s="207">
        <f>SUM(G402:G405,G409)</f>
        <v>0</v>
      </c>
      <c r="H812" s="206">
        <f t="shared" si="33"/>
        <v>0</v>
      </c>
      <c r="I812" s="207">
        <f>SUM(I402:I405,I409)</f>
        <v>0</v>
      </c>
      <c r="J812" s="207">
        <f>SUM(J402:J405,J409)</f>
        <v>0</v>
      </c>
      <c r="K812" s="207">
        <f>SUM(K402:K405,K409)</f>
        <v>0</v>
      </c>
    </row>
    <row r="813" spans="2:11" x14ac:dyDescent="0.25">
      <c r="B813" s="169" t="s">
        <v>899</v>
      </c>
      <c r="C813" s="98">
        <v>241</v>
      </c>
      <c r="D813" s="206">
        <f t="shared" si="32"/>
        <v>0</v>
      </c>
      <c r="E813" s="207">
        <f>SUM(E406:E408,E410:E411)</f>
        <v>0</v>
      </c>
      <c r="F813" s="207">
        <f>SUM(F406:F408,F410:F411)</f>
        <v>0</v>
      </c>
      <c r="G813" s="207">
        <f>SUM(G406:G408,G410:G411)</f>
        <v>0</v>
      </c>
      <c r="H813" s="206">
        <f t="shared" si="33"/>
        <v>0</v>
      </c>
      <c r="I813" s="207">
        <f>SUM(I406:I408,I410:I411)</f>
        <v>0</v>
      </c>
      <c r="J813" s="207">
        <f>SUM(J406:J408,J410:J411)</f>
        <v>0</v>
      </c>
      <c r="K813" s="207">
        <f>SUM(K406:K408,K410:K411)</f>
        <v>0</v>
      </c>
    </row>
    <row r="814" spans="2:11" x14ac:dyDescent="0.25">
      <c r="B814" s="169" t="s">
        <v>900</v>
      </c>
      <c r="C814" s="98">
        <v>241</v>
      </c>
      <c r="D814" s="206">
        <f t="shared" si="32"/>
        <v>0</v>
      </c>
      <c r="E814" s="207">
        <f>SUM(E412)</f>
        <v>0</v>
      </c>
      <c r="F814" s="207">
        <f>SUM(F412)</f>
        <v>0</v>
      </c>
      <c r="G814" s="207">
        <f>SUM(G412)</f>
        <v>0</v>
      </c>
      <c r="H814" s="206">
        <f t="shared" si="33"/>
        <v>0</v>
      </c>
      <c r="I814" s="207">
        <f>SUM(I412)</f>
        <v>0</v>
      </c>
      <c r="J814" s="207">
        <f>SUM(J412)</f>
        <v>0</v>
      </c>
      <c r="K814" s="207">
        <f>SUM(K412)</f>
        <v>0</v>
      </c>
    </row>
    <row r="815" spans="2:11" x14ac:dyDescent="0.25">
      <c r="B815" s="169" t="s">
        <v>901</v>
      </c>
      <c r="C815" s="98">
        <v>221</v>
      </c>
      <c r="D815" s="206">
        <f t="shared" si="32"/>
        <v>0</v>
      </c>
      <c r="E815" s="207">
        <f t="shared" ref="E815:G816" si="54">SUM(E426)</f>
        <v>0</v>
      </c>
      <c r="F815" s="207">
        <f t="shared" si="54"/>
        <v>0</v>
      </c>
      <c r="G815" s="207">
        <f t="shared" si="54"/>
        <v>0</v>
      </c>
      <c r="H815" s="206">
        <f t="shared" si="33"/>
        <v>0</v>
      </c>
      <c r="I815" s="207">
        <f t="shared" ref="I815:K816" si="55">SUM(I426)</f>
        <v>0</v>
      </c>
      <c r="J815" s="207">
        <f t="shared" si="55"/>
        <v>0</v>
      </c>
      <c r="K815" s="207">
        <f t="shared" si="55"/>
        <v>0</v>
      </c>
    </row>
    <row r="816" spans="2:11" x14ac:dyDescent="0.25">
      <c r="B816" s="169" t="s">
        <v>901</v>
      </c>
      <c r="C816" s="98">
        <v>222</v>
      </c>
      <c r="D816" s="206">
        <f t="shared" si="32"/>
        <v>0</v>
      </c>
      <c r="E816" s="207">
        <f t="shared" si="54"/>
        <v>0</v>
      </c>
      <c r="F816" s="207">
        <f t="shared" si="54"/>
        <v>0</v>
      </c>
      <c r="G816" s="207">
        <f t="shared" si="54"/>
        <v>0</v>
      </c>
      <c r="H816" s="206">
        <f t="shared" si="33"/>
        <v>0</v>
      </c>
      <c r="I816" s="207">
        <f t="shared" si="55"/>
        <v>0</v>
      </c>
      <c r="J816" s="207">
        <f t="shared" si="55"/>
        <v>0</v>
      </c>
      <c r="K816" s="207">
        <f t="shared" si="55"/>
        <v>0</v>
      </c>
    </row>
    <row r="817" spans="2:11" x14ac:dyDescent="0.25">
      <c r="B817" s="169" t="s">
        <v>902</v>
      </c>
      <c r="C817" s="98">
        <v>223</v>
      </c>
      <c r="D817" s="206">
        <f t="shared" si="32"/>
        <v>0</v>
      </c>
      <c r="E817" s="207">
        <f>SUM(E429:E430)</f>
        <v>0</v>
      </c>
      <c r="F817" s="207">
        <f>SUM(F429:F430)</f>
        <v>0</v>
      </c>
      <c r="G817" s="207">
        <f>SUM(G429:G430)</f>
        <v>0</v>
      </c>
      <c r="H817" s="206">
        <f t="shared" si="33"/>
        <v>0</v>
      </c>
      <c r="I817" s="207">
        <f>SUM(I429:I430)</f>
        <v>0</v>
      </c>
      <c r="J817" s="207">
        <f>SUM(J429:J430)</f>
        <v>0</v>
      </c>
      <c r="K817" s="207">
        <f>SUM(K429:K430)</f>
        <v>0</v>
      </c>
    </row>
    <row r="818" spans="2:11" x14ac:dyDescent="0.25">
      <c r="B818" s="169" t="s">
        <v>901</v>
      </c>
      <c r="C818" s="98">
        <v>225</v>
      </c>
      <c r="D818" s="206">
        <f t="shared" si="32"/>
        <v>0</v>
      </c>
      <c r="E818" s="207">
        <f>SUM(E432:E438,E444)</f>
        <v>0</v>
      </c>
      <c r="F818" s="207">
        <f>SUM(F432:F438,F444)</f>
        <v>0</v>
      </c>
      <c r="G818" s="207">
        <f>SUM(G432:G438,G444)</f>
        <v>0</v>
      </c>
      <c r="H818" s="206">
        <f t="shared" si="33"/>
        <v>0</v>
      </c>
      <c r="I818" s="207">
        <f>SUM(I432:I438,I444)</f>
        <v>0</v>
      </c>
      <c r="J818" s="207">
        <f>SUM(J432:J438,J444)</f>
        <v>0</v>
      </c>
      <c r="K818" s="207">
        <f>SUM(K432:K438,K444)</f>
        <v>0</v>
      </c>
    </row>
    <row r="819" spans="2:11" x14ac:dyDescent="0.25">
      <c r="B819" s="169"/>
      <c r="C819" s="98">
        <v>226</v>
      </c>
      <c r="D819" s="206">
        <f t="shared" si="32"/>
        <v>0</v>
      </c>
      <c r="E819" s="207">
        <f>SUM(E446:E447)</f>
        <v>0</v>
      </c>
      <c r="F819" s="207">
        <f>SUM(F446:F447)</f>
        <v>0</v>
      </c>
      <c r="G819" s="207">
        <f>SUM(G446:G447)</f>
        <v>0</v>
      </c>
      <c r="H819" s="206">
        <f t="shared" si="33"/>
        <v>0</v>
      </c>
      <c r="I819" s="207">
        <f>SUM(I446:I447)</f>
        <v>0</v>
      </c>
      <c r="J819" s="207">
        <f>SUM(J446:J447)</f>
        <v>0</v>
      </c>
      <c r="K819" s="207">
        <f>SUM(K446:K447)</f>
        <v>0</v>
      </c>
    </row>
    <row r="820" spans="2:11" x14ac:dyDescent="0.25">
      <c r="B820" s="169"/>
      <c r="C820" s="98">
        <v>310</v>
      </c>
      <c r="D820" s="206">
        <f t="shared" si="32"/>
        <v>0</v>
      </c>
      <c r="E820" s="207">
        <f>SUM(E459)</f>
        <v>0</v>
      </c>
      <c r="F820" s="207">
        <f>SUM(F459)</f>
        <v>0</v>
      </c>
      <c r="G820" s="207">
        <f>SUM(G459)</f>
        <v>0</v>
      </c>
      <c r="H820" s="206">
        <f t="shared" si="33"/>
        <v>0</v>
      </c>
      <c r="I820" s="207">
        <f>SUM(I459)</f>
        <v>0</v>
      </c>
      <c r="J820" s="207">
        <f>SUM(J459)</f>
        <v>0</v>
      </c>
      <c r="K820" s="207">
        <f>SUM(K459)</f>
        <v>0</v>
      </c>
    </row>
    <row r="821" spans="2:11" x14ac:dyDescent="0.25">
      <c r="B821" s="169"/>
      <c r="C821" s="98">
        <v>343</v>
      </c>
      <c r="D821" s="206">
        <f t="shared" si="32"/>
        <v>0</v>
      </c>
      <c r="E821" s="207">
        <f>SUM(E462)</f>
        <v>0</v>
      </c>
      <c r="F821" s="207">
        <f>SUM(F462)</f>
        <v>0</v>
      </c>
      <c r="G821" s="207">
        <f>SUM(G462)</f>
        <v>0</v>
      </c>
      <c r="H821" s="206">
        <f t="shared" si="33"/>
        <v>0</v>
      </c>
      <c r="I821" s="207">
        <f>SUM(I462)</f>
        <v>0</v>
      </c>
      <c r="J821" s="207">
        <f>SUM(J462)</f>
        <v>0</v>
      </c>
      <c r="K821" s="207">
        <f>SUM(K462)</f>
        <v>0</v>
      </c>
    </row>
    <row r="822" spans="2:11" x14ac:dyDescent="0.25">
      <c r="B822" s="169"/>
      <c r="C822" s="98">
        <v>344</v>
      </c>
      <c r="D822" s="206">
        <f t="shared" si="32"/>
        <v>0</v>
      </c>
      <c r="E822" s="207">
        <f>SUM(E461)</f>
        <v>0</v>
      </c>
      <c r="F822" s="207">
        <f>SUM(F461)</f>
        <v>0</v>
      </c>
      <c r="G822" s="207">
        <f>SUM(G461)</f>
        <v>0</v>
      </c>
      <c r="H822" s="206">
        <f t="shared" si="33"/>
        <v>0</v>
      </c>
      <c r="I822" s="207">
        <f>SUM(I461)</f>
        <v>0</v>
      </c>
      <c r="J822" s="207">
        <f>SUM(J461)</f>
        <v>0</v>
      </c>
      <c r="K822" s="207">
        <f>SUM(K461)</f>
        <v>0</v>
      </c>
    </row>
    <row r="823" spans="2:11" x14ac:dyDescent="0.25">
      <c r="B823" s="169"/>
      <c r="C823" s="98">
        <v>346</v>
      </c>
      <c r="D823" s="206">
        <f t="shared" si="32"/>
        <v>0</v>
      </c>
      <c r="E823" s="207">
        <f>SUM(E463)</f>
        <v>0</v>
      </c>
      <c r="F823" s="207">
        <f>SUM(F463)</f>
        <v>0</v>
      </c>
      <c r="G823" s="207">
        <f>SUM(G463)</f>
        <v>0</v>
      </c>
      <c r="H823" s="206">
        <f t="shared" si="33"/>
        <v>0</v>
      </c>
      <c r="I823" s="207">
        <f>SUM(I463)</f>
        <v>0</v>
      </c>
      <c r="J823" s="207">
        <f>SUM(J463)</f>
        <v>0</v>
      </c>
      <c r="K823" s="207">
        <f>SUM(K463)</f>
        <v>0</v>
      </c>
    </row>
    <row r="824" spans="2:11" x14ac:dyDescent="0.25">
      <c r="B824" s="169" t="s">
        <v>903</v>
      </c>
      <c r="C824" s="98">
        <v>225</v>
      </c>
      <c r="D824" s="206">
        <f t="shared" si="32"/>
        <v>0</v>
      </c>
      <c r="E824" s="207">
        <f>SUM(E439:E443)</f>
        <v>0</v>
      </c>
      <c r="F824" s="207">
        <f>SUM(F439:F443)</f>
        <v>0</v>
      </c>
      <c r="G824" s="207">
        <f>SUM(G439:G443)</f>
        <v>0</v>
      </c>
      <c r="H824" s="206">
        <f t="shared" si="33"/>
        <v>0</v>
      </c>
      <c r="I824" s="207">
        <f>SUM(I439:I443)</f>
        <v>0</v>
      </c>
      <c r="J824" s="207">
        <f>SUM(J439:J443)</f>
        <v>0</v>
      </c>
      <c r="K824" s="207">
        <f>SUM(K439:K443)</f>
        <v>0</v>
      </c>
    </row>
    <row r="825" spans="2:11" x14ac:dyDescent="0.25">
      <c r="B825" s="169" t="s">
        <v>904</v>
      </c>
      <c r="C825" s="98">
        <v>228</v>
      </c>
      <c r="D825" s="206">
        <f t="shared" si="32"/>
        <v>0</v>
      </c>
      <c r="E825" s="207">
        <f>SUM(E450:E451,E452)</f>
        <v>0</v>
      </c>
      <c r="F825" s="207">
        <f>SUM(F450:F451,F452)</f>
        <v>0</v>
      </c>
      <c r="G825" s="207">
        <f>SUM(G449:G450,G452)</f>
        <v>0</v>
      </c>
      <c r="H825" s="206">
        <f t="shared" si="33"/>
        <v>0</v>
      </c>
      <c r="I825" s="207">
        <f>SUM(I450:I451,I452)</f>
        <v>0</v>
      </c>
      <c r="J825" s="207">
        <f>SUM(J450:J451,J452)</f>
        <v>0</v>
      </c>
      <c r="K825" s="207">
        <f>SUM(K449:K450,K452)</f>
        <v>0</v>
      </c>
    </row>
    <row r="826" spans="2:11" x14ac:dyDescent="0.25">
      <c r="B826" s="169"/>
      <c r="C826" s="98">
        <v>310</v>
      </c>
      <c r="D826" s="206">
        <f t="shared" si="32"/>
        <v>0</v>
      </c>
      <c r="E826" s="207">
        <f>SUM(E456:E458)</f>
        <v>0</v>
      </c>
      <c r="F826" s="207">
        <f>SUM(F456:F458)</f>
        <v>0</v>
      </c>
      <c r="G826" s="207">
        <f>SUM(G456:G458)</f>
        <v>0</v>
      </c>
      <c r="H826" s="206">
        <f t="shared" si="33"/>
        <v>0</v>
      </c>
      <c r="I826" s="207">
        <f>SUM(I456:I458)</f>
        <v>0</v>
      </c>
      <c r="J826" s="207">
        <f>SUM(J456:J458)</f>
        <v>0</v>
      </c>
      <c r="K826" s="207">
        <f>SUM(K456:K458)</f>
        <v>0</v>
      </c>
    </row>
    <row r="827" spans="2:11" x14ac:dyDescent="0.25">
      <c r="B827" s="169" t="s">
        <v>905</v>
      </c>
      <c r="C827" s="98">
        <v>241</v>
      </c>
      <c r="D827" s="206">
        <f t="shared" si="32"/>
        <v>0</v>
      </c>
      <c r="E827" s="207">
        <f>SUM(E454)</f>
        <v>0</v>
      </c>
      <c r="F827" s="207">
        <f>SUM(F454)</f>
        <v>0</v>
      </c>
      <c r="G827" s="207">
        <f>SUM(G454)</f>
        <v>0</v>
      </c>
      <c r="H827" s="206">
        <f t="shared" si="33"/>
        <v>0</v>
      </c>
      <c r="I827" s="207">
        <f>SUM(I454)</f>
        <v>0</v>
      </c>
      <c r="J827" s="207">
        <f>SUM(J454)</f>
        <v>0</v>
      </c>
      <c r="K827" s="207">
        <f>SUM(K454)</f>
        <v>0</v>
      </c>
    </row>
    <row r="828" spans="2:11" x14ac:dyDescent="0.25">
      <c r="B828" s="169" t="s">
        <v>906</v>
      </c>
      <c r="C828" s="98">
        <v>251</v>
      </c>
      <c r="D828" s="206">
        <f t="shared" si="32"/>
        <v>0</v>
      </c>
      <c r="E828" s="207">
        <f>SUM(E454)</f>
        <v>0</v>
      </c>
      <c r="F828" s="207">
        <f>SUM(F454)</f>
        <v>0</v>
      </c>
      <c r="G828" s="207">
        <f>SUM(G454)</f>
        <v>0</v>
      </c>
      <c r="H828" s="206">
        <f t="shared" si="33"/>
        <v>0</v>
      </c>
      <c r="I828" s="207">
        <f>SUM(I454)</f>
        <v>0</v>
      </c>
      <c r="J828" s="207">
        <f>SUM(J454)</f>
        <v>0</v>
      </c>
      <c r="K828" s="207">
        <f>SUM(K454)</f>
        <v>0</v>
      </c>
    </row>
    <row r="829" spans="2:11" x14ac:dyDescent="0.25">
      <c r="B829" s="169" t="s">
        <v>907</v>
      </c>
      <c r="C829" s="98">
        <v>211</v>
      </c>
      <c r="D829" s="206">
        <f t="shared" si="32"/>
        <v>897400</v>
      </c>
      <c r="E829" s="207">
        <f>SUM(E467,E544)</f>
        <v>0</v>
      </c>
      <c r="F829" s="207">
        <f>SUM(F467,F544)</f>
        <v>0</v>
      </c>
      <c r="G829" s="207">
        <f>SUM(G467,G544)</f>
        <v>897400</v>
      </c>
      <c r="H829" s="206">
        <f t="shared" si="33"/>
        <v>436627.36</v>
      </c>
      <c r="I829" s="207">
        <f>SUM(I467,I544)</f>
        <v>0</v>
      </c>
      <c r="J829" s="207">
        <f>SUM(J467,J544)</f>
        <v>0</v>
      </c>
      <c r="K829" s="207">
        <f>SUM(K467,K544)</f>
        <v>436627.36</v>
      </c>
    </row>
    <row r="830" spans="2:11" x14ac:dyDescent="0.25">
      <c r="B830" s="169"/>
      <c r="C830" s="98">
        <v>266</v>
      </c>
      <c r="D830" s="206">
        <f t="shared" si="32"/>
        <v>0</v>
      </c>
      <c r="E830" s="207">
        <f>SUM(E513)</f>
        <v>0</v>
      </c>
      <c r="F830" s="207">
        <f>SUM(F513)</f>
        <v>0</v>
      </c>
      <c r="G830" s="207">
        <f>SUM(G513)</f>
        <v>0</v>
      </c>
      <c r="H830" s="206">
        <f t="shared" si="33"/>
        <v>0</v>
      </c>
      <c r="I830" s="207">
        <f>SUM(I513)</f>
        <v>0</v>
      </c>
      <c r="J830" s="207">
        <f>SUM(J513)</f>
        <v>0</v>
      </c>
      <c r="K830" s="207">
        <f>SUM(K513)</f>
        <v>0</v>
      </c>
    </row>
    <row r="831" spans="2:11" x14ac:dyDescent="0.25">
      <c r="B831" s="169" t="s">
        <v>908</v>
      </c>
      <c r="C831" s="98">
        <v>212</v>
      </c>
      <c r="D831" s="206">
        <f t="shared" si="32"/>
        <v>0</v>
      </c>
      <c r="E831" s="207">
        <f>SUM(E468)</f>
        <v>0</v>
      </c>
      <c r="F831" s="207">
        <f>SUM(F468)</f>
        <v>0</v>
      </c>
      <c r="G831" s="207">
        <f>SUM(G468)</f>
        <v>0</v>
      </c>
      <c r="H831" s="206">
        <f t="shared" si="33"/>
        <v>0</v>
      </c>
      <c r="I831" s="207">
        <f>SUM(I468)</f>
        <v>0</v>
      </c>
      <c r="J831" s="207">
        <f>SUM(J468)</f>
        <v>0</v>
      </c>
      <c r="K831" s="207">
        <f>SUM(K468)</f>
        <v>0</v>
      </c>
    </row>
    <row r="832" spans="2:11" x14ac:dyDescent="0.25">
      <c r="B832" s="169" t="s">
        <v>909</v>
      </c>
      <c r="C832" s="98">
        <v>213</v>
      </c>
      <c r="D832" s="206">
        <f t="shared" si="32"/>
        <v>271015</v>
      </c>
      <c r="E832" s="207">
        <f>SUM(E469,E546)</f>
        <v>0</v>
      </c>
      <c r="F832" s="207">
        <f>SUM(F469,F546)</f>
        <v>0</v>
      </c>
      <c r="G832" s="207">
        <f>SUM(G469,G546)</f>
        <v>271015</v>
      </c>
      <c r="H832" s="206">
        <f t="shared" si="33"/>
        <v>115625.05</v>
      </c>
      <c r="I832" s="207">
        <f>SUM(I469,I546)</f>
        <v>0</v>
      </c>
      <c r="J832" s="207">
        <f>SUM(J469,J546)</f>
        <v>0</v>
      </c>
      <c r="K832" s="207">
        <f>SUM(K469,K546)</f>
        <v>115625.05</v>
      </c>
    </row>
    <row r="833" spans="2:11" x14ac:dyDescent="0.25">
      <c r="B833" s="169" t="s">
        <v>910</v>
      </c>
      <c r="C833" s="98">
        <v>221</v>
      </c>
      <c r="D833" s="206">
        <f t="shared" si="32"/>
        <v>19000</v>
      </c>
      <c r="E833" s="207">
        <f>SUM(E471,E548)</f>
        <v>0</v>
      </c>
      <c r="F833" s="207">
        <f>SUM(F471,F548)</f>
        <v>0</v>
      </c>
      <c r="G833" s="207">
        <f>SUM(G471,G548)</f>
        <v>19000</v>
      </c>
      <c r="H833" s="206">
        <f t="shared" si="33"/>
        <v>8678.4</v>
      </c>
      <c r="I833" s="207">
        <f>SUM(I471,I548)</f>
        <v>0</v>
      </c>
      <c r="J833" s="207">
        <f>SUM(J471,J548)</f>
        <v>0</v>
      </c>
      <c r="K833" s="207">
        <f>SUM(K471,K548)</f>
        <v>8678.4</v>
      </c>
    </row>
    <row r="834" spans="2:11" x14ac:dyDescent="0.25">
      <c r="B834" s="169"/>
      <c r="C834" s="98">
        <v>222</v>
      </c>
      <c r="D834" s="206">
        <f t="shared" si="32"/>
        <v>0</v>
      </c>
      <c r="E834" s="207">
        <f>SUM(E472,E550)</f>
        <v>0</v>
      </c>
      <c r="F834" s="207">
        <f>SUM(F472,F550)</f>
        <v>0</v>
      </c>
      <c r="G834" s="207">
        <f>SUM(G472,G550)</f>
        <v>0</v>
      </c>
      <c r="H834" s="206">
        <f t="shared" si="33"/>
        <v>0</v>
      </c>
      <c r="I834" s="207">
        <f>SUM(I472,I550)</f>
        <v>0</v>
      </c>
      <c r="J834" s="207">
        <f>SUM(J472,J550)</f>
        <v>0</v>
      </c>
      <c r="K834" s="207">
        <f>SUM(K472,K550)</f>
        <v>0</v>
      </c>
    </row>
    <row r="835" spans="2:11" x14ac:dyDescent="0.25">
      <c r="B835" s="169"/>
      <c r="C835" s="98">
        <v>223</v>
      </c>
      <c r="D835" s="206">
        <f t="shared" si="32"/>
        <v>76700</v>
      </c>
      <c r="E835" s="207">
        <f>SUM(E477,E479:E481)</f>
        <v>0</v>
      </c>
      <c r="F835" s="207">
        <f>SUM(F477,F479:F481)</f>
        <v>0</v>
      </c>
      <c r="G835" s="207">
        <f>SUM(G477,G479:G481)</f>
        <v>76700</v>
      </c>
      <c r="H835" s="206">
        <f t="shared" si="33"/>
        <v>44740.639999999999</v>
      </c>
      <c r="I835" s="207">
        <f>SUM(I477,I479:I481)</f>
        <v>0</v>
      </c>
      <c r="J835" s="207">
        <f>SUM(J477,J479:J481)</f>
        <v>0</v>
      </c>
      <c r="K835" s="207">
        <f>SUM(K477,K479:K481)</f>
        <v>44740.639999999999</v>
      </c>
    </row>
    <row r="836" spans="2:11" x14ac:dyDescent="0.25">
      <c r="B836" s="169"/>
      <c r="C836" s="98">
        <v>225</v>
      </c>
      <c r="D836" s="206">
        <f t="shared" si="32"/>
        <v>103179</v>
      </c>
      <c r="E836" s="207">
        <f>SUM(E484:E491)</f>
        <v>0</v>
      </c>
      <c r="F836" s="207">
        <f>SUM(F484:F491)</f>
        <v>0</v>
      </c>
      <c r="G836" s="207">
        <f>SUM(G484:G491)</f>
        <v>103179</v>
      </c>
      <c r="H836" s="206">
        <f t="shared" si="33"/>
        <v>0</v>
      </c>
      <c r="I836" s="207">
        <f>SUM(I484:I491)</f>
        <v>0</v>
      </c>
      <c r="J836" s="207">
        <f>SUM(J484:J491)</f>
        <v>0</v>
      </c>
      <c r="K836" s="207">
        <f>SUM(K484:K491)</f>
        <v>0</v>
      </c>
    </row>
    <row r="837" spans="2:11" x14ac:dyDescent="0.25">
      <c r="B837" s="169"/>
      <c r="C837" s="98">
        <v>226</v>
      </c>
      <c r="D837" s="206">
        <f t="shared" si="32"/>
        <v>227768.66</v>
      </c>
      <c r="E837" s="207">
        <f>SUM(E493,E495:E507)</f>
        <v>0</v>
      </c>
      <c r="F837" s="207">
        <f>SUM(F493,F495:F507)</f>
        <v>0</v>
      </c>
      <c r="G837" s="207">
        <f>SUM(G493,G495:G507)</f>
        <v>227768.66</v>
      </c>
      <c r="H837" s="206">
        <f t="shared" si="33"/>
        <v>194768.66</v>
      </c>
      <c r="I837" s="207">
        <f>SUM(I493,I495:I507)</f>
        <v>0</v>
      </c>
      <c r="J837" s="207">
        <f>SUM(J493,J495:J507)</f>
        <v>0</v>
      </c>
      <c r="K837" s="207">
        <f>SUM(K493,K495:K507)</f>
        <v>194768.66</v>
      </c>
    </row>
    <row r="838" spans="2:11" x14ac:dyDescent="0.25">
      <c r="B838" s="169"/>
      <c r="C838" s="98">
        <v>227</v>
      </c>
      <c r="D838" s="206">
        <f t="shared" si="32"/>
        <v>0</v>
      </c>
      <c r="E838" s="207">
        <f>SUM(E509)</f>
        <v>0</v>
      </c>
      <c r="F838" s="207">
        <f>SUM(F509)</f>
        <v>0</v>
      </c>
      <c r="G838" s="207">
        <f>SUM(G509)</f>
        <v>0</v>
      </c>
      <c r="H838" s="206">
        <f t="shared" si="33"/>
        <v>0</v>
      </c>
      <c r="I838" s="207">
        <f>SUM(I509)</f>
        <v>0</v>
      </c>
      <c r="J838" s="207">
        <f>SUM(J509)</f>
        <v>0</v>
      </c>
      <c r="K838" s="207">
        <f>SUM(K509)</f>
        <v>0</v>
      </c>
    </row>
    <row r="839" spans="2:11" x14ac:dyDescent="0.25">
      <c r="B839" s="169"/>
      <c r="C839" s="98">
        <v>310</v>
      </c>
      <c r="D839" s="206">
        <f t="shared" si="32"/>
        <v>16990</v>
      </c>
      <c r="E839" s="207">
        <f>SUM(E526:E527,E529:E532)</f>
        <v>0</v>
      </c>
      <c r="F839" s="207">
        <f>SUM(F526:F527,F529:F532)</f>
        <v>0</v>
      </c>
      <c r="G839" s="207">
        <f>SUM(G526:G527,G529:G532)</f>
        <v>16990</v>
      </c>
      <c r="H839" s="206">
        <f t="shared" si="33"/>
        <v>16990</v>
      </c>
      <c r="I839" s="207">
        <f>SUM(I526:I527,I529:I532)</f>
        <v>0</v>
      </c>
      <c r="J839" s="207">
        <f>SUM(J526:J527,J529:J532)</f>
        <v>0</v>
      </c>
      <c r="K839" s="207">
        <f>SUM(K526:K527,K529:K532)</f>
        <v>16990</v>
      </c>
    </row>
    <row r="840" spans="2:11" x14ac:dyDescent="0.25">
      <c r="B840" s="169"/>
      <c r="C840" s="98">
        <v>343</v>
      </c>
      <c r="D840" s="206">
        <f t="shared" si="32"/>
        <v>0</v>
      </c>
      <c r="E840" s="207">
        <f>SUM(E534:E535)</f>
        <v>0</v>
      </c>
      <c r="F840" s="207">
        <f>SUM(F534:F535)</f>
        <v>0</v>
      </c>
      <c r="G840" s="207">
        <f>SUM(G534:G535)</f>
        <v>0</v>
      </c>
      <c r="H840" s="206">
        <f t="shared" si="33"/>
        <v>0</v>
      </c>
      <c r="I840" s="207">
        <f>SUM(I534:I535)</f>
        <v>0</v>
      </c>
      <c r="J840" s="207">
        <f>SUM(J534:J535)</f>
        <v>0</v>
      </c>
      <c r="K840" s="207">
        <f>SUM(K534:K535)</f>
        <v>0</v>
      </c>
    </row>
    <row r="841" spans="2:11" x14ac:dyDescent="0.25">
      <c r="B841" s="169"/>
      <c r="C841" s="98">
        <v>344</v>
      </c>
      <c r="D841" s="206">
        <f t="shared" si="32"/>
        <v>0</v>
      </c>
      <c r="E841" s="207">
        <f t="shared" ref="E841:G842" si="56">SUM(E536)</f>
        <v>0</v>
      </c>
      <c r="F841" s="207">
        <f t="shared" si="56"/>
        <v>0</v>
      </c>
      <c r="G841" s="207">
        <f t="shared" si="56"/>
        <v>0</v>
      </c>
      <c r="H841" s="206">
        <f t="shared" si="33"/>
        <v>0</v>
      </c>
      <c r="I841" s="207">
        <f t="shared" ref="I841:K842" si="57">SUM(I536)</f>
        <v>0</v>
      </c>
      <c r="J841" s="207">
        <f t="shared" si="57"/>
        <v>0</v>
      </c>
      <c r="K841" s="207">
        <f t="shared" si="57"/>
        <v>0</v>
      </c>
    </row>
    <row r="842" spans="2:11" x14ac:dyDescent="0.25">
      <c r="B842" s="169"/>
      <c r="C842" s="98">
        <v>345</v>
      </c>
      <c r="D842" s="206">
        <f t="shared" si="32"/>
        <v>0</v>
      </c>
      <c r="E842" s="207">
        <f t="shared" si="56"/>
        <v>0</v>
      </c>
      <c r="F842" s="207">
        <f t="shared" si="56"/>
        <v>0</v>
      </c>
      <c r="G842" s="207">
        <f t="shared" si="56"/>
        <v>0</v>
      </c>
      <c r="H842" s="206">
        <f t="shared" si="33"/>
        <v>0</v>
      </c>
      <c r="I842" s="207">
        <f t="shared" si="57"/>
        <v>0</v>
      </c>
      <c r="J842" s="207">
        <f t="shared" si="57"/>
        <v>0</v>
      </c>
      <c r="K842" s="207">
        <f t="shared" si="57"/>
        <v>0</v>
      </c>
    </row>
    <row r="843" spans="2:11" x14ac:dyDescent="0.25">
      <c r="B843" s="169"/>
      <c r="C843" s="98">
        <v>346</v>
      </c>
      <c r="D843" s="206">
        <f t="shared" si="32"/>
        <v>29900</v>
      </c>
      <c r="E843" s="207">
        <f>SUM(E539:E540)</f>
        <v>0</v>
      </c>
      <c r="F843" s="207">
        <f>SUM(F539:F540)</f>
        <v>0</v>
      </c>
      <c r="G843" s="207">
        <f>SUM(G539:G540)</f>
        <v>29900</v>
      </c>
      <c r="H843" s="206">
        <f t="shared" si="33"/>
        <v>100</v>
      </c>
      <c r="I843" s="207">
        <f>SUM(I539:I540)</f>
        <v>0</v>
      </c>
      <c r="J843" s="207">
        <f>SUM(J539:J540)</f>
        <v>0</v>
      </c>
      <c r="K843" s="207">
        <f>SUM(K539:K540)</f>
        <v>100</v>
      </c>
    </row>
    <row r="844" spans="2:11" x14ac:dyDescent="0.25">
      <c r="B844" s="169"/>
      <c r="C844" s="98">
        <v>349</v>
      </c>
      <c r="D844" s="206">
        <f t="shared" si="32"/>
        <v>0</v>
      </c>
      <c r="E844" s="207">
        <f>SUM(E538,E541)</f>
        <v>0</v>
      </c>
      <c r="F844" s="207">
        <f>SUM(F538,F541)</f>
        <v>0</v>
      </c>
      <c r="G844" s="207">
        <f>SUM(G538,G541)</f>
        <v>0</v>
      </c>
      <c r="H844" s="206">
        <f t="shared" si="33"/>
        <v>0</v>
      </c>
      <c r="I844" s="207">
        <f>SUM(I538,I541)</f>
        <v>0</v>
      </c>
      <c r="J844" s="207">
        <f>SUM(J538,J541)</f>
        <v>0</v>
      </c>
      <c r="K844" s="207">
        <f>SUM(K538,K541)</f>
        <v>0</v>
      </c>
    </row>
    <row r="845" spans="2:11" x14ac:dyDescent="0.25">
      <c r="B845" s="169" t="s">
        <v>911</v>
      </c>
      <c r="C845" s="98">
        <v>223</v>
      </c>
      <c r="D845" s="206">
        <f t="shared" si="32"/>
        <v>66477</v>
      </c>
      <c r="E845" s="207">
        <f>SUM(E477,E479:E481)</f>
        <v>0</v>
      </c>
      <c r="F845" s="207">
        <f>SUM(F477,F479:F481)</f>
        <v>0</v>
      </c>
      <c r="G845" s="207">
        <f>SUM(G478,G474:G476)</f>
        <v>66477</v>
      </c>
      <c r="H845" s="206">
        <f t="shared" si="33"/>
        <v>55335.409999999996</v>
      </c>
      <c r="I845" s="207">
        <f>SUM(I477,I479:I481)</f>
        <v>0</v>
      </c>
      <c r="J845" s="207">
        <f>SUM(J477,J479:J481)</f>
        <v>0</v>
      </c>
      <c r="K845" s="207">
        <f>SUM(K478,K474:K476)</f>
        <v>55335.409999999996</v>
      </c>
    </row>
    <row r="846" spans="2:11" x14ac:dyDescent="0.25">
      <c r="B846" s="169" t="s">
        <v>912</v>
      </c>
      <c r="C846" s="98">
        <v>310</v>
      </c>
      <c r="D846" s="206">
        <f t="shared" si="32"/>
        <v>0</v>
      </c>
      <c r="E846" s="207">
        <f>SUM(E528)</f>
        <v>0</v>
      </c>
      <c r="F846" s="207">
        <f>SUM(F528)</f>
        <v>0</v>
      </c>
      <c r="G846" s="207">
        <f>SUM(G528)</f>
        <v>0</v>
      </c>
      <c r="H846" s="206">
        <f t="shared" si="33"/>
        <v>0</v>
      </c>
      <c r="I846" s="207">
        <f>SUM(I528)</f>
        <v>0</v>
      </c>
      <c r="J846" s="207">
        <f>SUM(J528)</f>
        <v>0</v>
      </c>
      <c r="K846" s="207">
        <f>SUM(K528)</f>
        <v>0</v>
      </c>
    </row>
    <row r="847" spans="2:11" x14ac:dyDescent="0.25">
      <c r="B847" s="169" t="s">
        <v>913</v>
      </c>
      <c r="C847" s="98">
        <v>225</v>
      </c>
      <c r="D847" s="206">
        <f t="shared" si="32"/>
        <v>0</v>
      </c>
      <c r="E847" s="207">
        <f>SUM(E483)</f>
        <v>0</v>
      </c>
      <c r="F847" s="207">
        <f>SUM(F483)</f>
        <v>0</v>
      </c>
      <c r="G847" s="207">
        <f>SUM(G483)</f>
        <v>0</v>
      </c>
      <c r="H847" s="206">
        <f t="shared" si="33"/>
        <v>0</v>
      </c>
      <c r="I847" s="207">
        <f>SUM(I483)</f>
        <v>0</v>
      </c>
      <c r="J847" s="207">
        <f>SUM(J483)</f>
        <v>0</v>
      </c>
      <c r="K847" s="207">
        <f>SUM(K483)</f>
        <v>0</v>
      </c>
    </row>
    <row r="848" spans="2:11" x14ac:dyDescent="0.25">
      <c r="B848" s="169" t="s">
        <v>913</v>
      </c>
      <c r="C848" s="98">
        <v>226</v>
      </c>
      <c r="D848" s="206">
        <f t="shared" si="32"/>
        <v>0</v>
      </c>
      <c r="E848" s="207">
        <f>SUM(E494)</f>
        <v>0</v>
      </c>
      <c r="F848" s="207">
        <f>SUM(F494)</f>
        <v>0</v>
      </c>
      <c r="G848" s="207">
        <f>SUM(G494)</f>
        <v>0</v>
      </c>
      <c r="H848" s="206">
        <f t="shared" si="33"/>
        <v>0</v>
      </c>
      <c r="I848" s="207">
        <f>SUM(I494)</f>
        <v>0</v>
      </c>
      <c r="J848" s="207">
        <f>SUM(J494)</f>
        <v>0</v>
      </c>
      <c r="K848" s="207">
        <f>SUM(K494)</f>
        <v>0</v>
      </c>
    </row>
    <row r="849" spans="2:11" x14ac:dyDescent="0.25">
      <c r="B849" s="169" t="s">
        <v>914</v>
      </c>
      <c r="C849" s="98">
        <v>296</v>
      </c>
      <c r="D849" s="206">
        <f t="shared" si="32"/>
        <v>0</v>
      </c>
      <c r="E849" s="207">
        <f>SUM(E521)</f>
        <v>0</v>
      </c>
      <c r="F849" s="207">
        <f>SUM(F521)</f>
        <v>0</v>
      </c>
      <c r="G849" s="207">
        <f>SUM(G521)</f>
        <v>0</v>
      </c>
      <c r="H849" s="206">
        <f t="shared" si="33"/>
        <v>0</v>
      </c>
      <c r="I849" s="207">
        <f>SUM(I521)</f>
        <v>0</v>
      </c>
      <c r="J849" s="207">
        <f>SUM(J521)</f>
        <v>0</v>
      </c>
      <c r="K849" s="207">
        <f>SUM(K521)</f>
        <v>0</v>
      </c>
    </row>
    <row r="850" spans="2:11" x14ac:dyDescent="0.25">
      <c r="B850" s="169" t="s">
        <v>915</v>
      </c>
      <c r="C850" s="98">
        <v>291</v>
      </c>
      <c r="D850" s="206">
        <f t="shared" si="32"/>
        <v>0</v>
      </c>
      <c r="E850" s="207">
        <f>SUM(E515:E516)</f>
        <v>0</v>
      </c>
      <c r="F850" s="207">
        <f>SUM(F515:F516)</f>
        <v>0</v>
      </c>
      <c r="G850" s="207">
        <f>SUM(G515:G516)</f>
        <v>0</v>
      </c>
      <c r="H850" s="206">
        <f t="shared" si="33"/>
        <v>0</v>
      </c>
      <c r="I850" s="207">
        <f>SUM(I515:I516)</f>
        <v>0</v>
      </c>
      <c r="J850" s="207">
        <f>SUM(J515:J516)</f>
        <v>0</v>
      </c>
      <c r="K850" s="207">
        <f>SUM(K515:K516)</f>
        <v>0</v>
      </c>
    </row>
    <row r="851" spans="2:11" x14ac:dyDescent="0.25">
      <c r="B851" s="169" t="s">
        <v>916</v>
      </c>
      <c r="C851" s="98">
        <v>291</v>
      </c>
      <c r="D851" s="206">
        <f t="shared" si="32"/>
        <v>0</v>
      </c>
      <c r="E851" s="207">
        <f>SUM(E517:E518)</f>
        <v>0</v>
      </c>
      <c r="F851" s="207">
        <f>SUM(F517:F518)</f>
        <v>0</v>
      </c>
      <c r="G851" s="207">
        <f>SUM(G517:G518)</f>
        <v>0</v>
      </c>
      <c r="H851" s="206">
        <f t="shared" si="33"/>
        <v>0</v>
      </c>
      <c r="I851" s="207">
        <f>SUM(I517:I518)</f>
        <v>0</v>
      </c>
      <c r="J851" s="207">
        <f>SUM(J517:J518)</f>
        <v>0</v>
      </c>
      <c r="K851" s="207">
        <f>SUM(K517:K518)</f>
        <v>0</v>
      </c>
    </row>
    <row r="852" spans="2:11" x14ac:dyDescent="0.25">
      <c r="B852" s="169" t="s">
        <v>917</v>
      </c>
      <c r="C852" s="98">
        <v>292</v>
      </c>
      <c r="D852" s="206">
        <f t="shared" si="32"/>
        <v>0</v>
      </c>
      <c r="E852" s="207">
        <f>SUM(E519)</f>
        <v>0</v>
      </c>
      <c r="F852" s="207">
        <f>SUM(F519)</f>
        <v>0</v>
      </c>
      <c r="G852" s="207">
        <f>SUM(G519)</f>
        <v>0</v>
      </c>
      <c r="H852" s="206">
        <f t="shared" si="33"/>
        <v>0</v>
      </c>
      <c r="I852" s="207">
        <f>SUM(I519)</f>
        <v>0</v>
      </c>
      <c r="J852" s="207">
        <f>SUM(J519)</f>
        <v>0</v>
      </c>
      <c r="K852" s="207">
        <f>SUM(K519)</f>
        <v>0</v>
      </c>
    </row>
    <row r="853" spans="2:11" x14ac:dyDescent="0.25">
      <c r="B853" s="169"/>
      <c r="C853" s="98">
        <v>295</v>
      </c>
      <c r="D853" s="206">
        <f t="shared" si="32"/>
        <v>0</v>
      </c>
      <c r="E853" s="207">
        <f t="shared" ref="E853:G854" si="58">SUM(E522)</f>
        <v>0</v>
      </c>
      <c r="F853" s="207">
        <f t="shared" si="58"/>
        <v>0</v>
      </c>
      <c r="G853" s="207">
        <f t="shared" si="58"/>
        <v>0</v>
      </c>
      <c r="H853" s="206">
        <f t="shared" si="33"/>
        <v>0</v>
      </c>
      <c r="I853" s="207">
        <f t="shared" ref="I853:K854" si="59">SUM(I522)</f>
        <v>0</v>
      </c>
      <c r="J853" s="207">
        <f t="shared" si="59"/>
        <v>0</v>
      </c>
      <c r="K853" s="207">
        <f t="shared" si="59"/>
        <v>0</v>
      </c>
    </row>
    <row r="854" spans="2:11" x14ac:dyDescent="0.25">
      <c r="B854" s="169"/>
      <c r="C854" s="98">
        <v>296</v>
      </c>
      <c r="D854" s="206">
        <f t="shared" si="32"/>
        <v>0</v>
      </c>
      <c r="E854" s="207">
        <f t="shared" si="58"/>
        <v>0</v>
      </c>
      <c r="F854" s="207">
        <f t="shared" si="58"/>
        <v>0</v>
      </c>
      <c r="G854" s="207">
        <f t="shared" si="58"/>
        <v>0</v>
      </c>
      <c r="H854" s="206">
        <f t="shared" si="33"/>
        <v>0</v>
      </c>
      <c r="I854" s="207">
        <f t="shared" si="59"/>
        <v>0</v>
      </c>
      <c r="J854" s="207">
        <f t="shared" si="59"/>
        <v>0</v>
      </c>
      <c r="K854" s="207">
        <f t="shared" si="59"/>
        <v>0</v>
      </c>
    </row>
    <row r="855" spans="2:11" x14ac:dyDescent="0.25">
      <c r="B855" s="169"/>
      <c r="C855" s="98">
        <v>297</v>
      </c>
      <c r="D855" s="206">
        <f t="shared" si="32"/>
        <v>0</v>
      </c>
      <c r="E855" s="207">
        <f>SUM(E520)</f>
        <v>0</v>
      </c>
      <c r="F855" s="207">
        <f>SUM(F520)</f>
        <v>0</v>
      </c>
      <c r="G855" s="207">
        <f>SUM(G520)</f>
        <v>0</v>
      </c>
      <c r="H855" s="206">
        <f t="shared" si="33"/>
        <v>0</v>
      </c>
      <c r="I855" s="207">
        <f>SUM(I520)</f>
        <v>0</v>
      </c>
      <c r="J855" s="207">
        <f>SUM(J520)</f>
        <v>0</v>
      </c>
      <c r="K855" s="207">
        <f>SUM(K520)</f>
        <v>0</v>
      </c>
    </row>
    <row r="856" spans="2:11" x14ac:dyDescent="0.25">
      <c r="B856" s="169" t="s">
        <v>918</v>
      </c>
      <c r="C856" s="98">
        <v>251</v>
      </c>
      <c r="D856" s="206">
        <f t="shared" si="32"/>
        <v>0</v>
      </c>
      <c r="E856" s="207">
        <f>SUM(E511)</f>
        <v>0</v>
      </c>
      <c r="F856" s="207">
        <f>SUM(F511)</f>
        <v>0</v>
      </c>
      <c r="G856" s="207">
        <f>SUM(G511)</f>
        <v>0</v>
      </c>
      <c r="H856" s="206">
        <f t="shared" si="33"/>
        <v>0</v>
      </c>
      <c r="I856" s="207">
        <f>SUM(I511)</f>
        <v>0</v>
      </c>
      <c r="J856" s="207">
        <f>SUM(J511)</f>
        <v>0</v>
      </c>
      <c r="K856" s="207">
        <f>SUM(K511)</f>
        <v>0</v>
      </c>
    </row>
    <row r="857" spans="2:11" x14ac:dyDescent="0.25">
      <c r="B857" s="169" t="s">
        <v>919</v>
      </c>
      <c r="C857" s="98">
        <v>264</v>
      </c>
      <c r="D857" s="206">
        <f t="shared" si="32"/>
        <v>105000</v>
      </c>
      <c r="E857" s="207">
        <f t="shared" ref="E857:G858" si="60">SUM(E562)</f>
        <v>0</v>
      </c>
      <c r="F857" s="207">
        <f t="shared" si="60"/>
        <v>0</v>
      </c>
      <c r="G857" s="207">
        <f t="shared" si="60"/>
        <v>105000</v>
      </c>
      <c r="H857" s="206">
        <f t="shared" si="33"/>
        <v>44538.5</v>
      </c>
      <c r="I857" s="207">
        <f t="shared" ref="I857:K858" si="61">SUM(I562)</f>
        <v>0</v>
      </c>
      <c r="J857" s="207">
        <f t="shared" si="61"/>
        <v>0</v>
      </c>
      <c r="K857" s="207">
        <f t="shared" si="61"/>
        <v>44538.5</v>
      </c>
    </row>
    <row r="858" spans="2:11" x14ac:dyDescent="0.25">
      <c r="B858" s="169" t="s">
        <v>920</v>
      </c>
      <c r="C858" s="98">
        <v>266</v>
      </c>
      <c r="D858" s="206">
        <f t="shared" si="32"/>
        <v>0</v>
      </c>
      <c r="E858" s="207">
        <f t="shared" si="60"/>
        <v>0</v>
      </c>
      <c r="F858" s="207">
        <f t="shared" si="60"/>
        <v>0</v>
      </c>
      <c r="G858" s="207">
        <f t="shared" si="60"/>
        <v>0</v>
      </c>
      <c r="H858" s="206">
        <f t="shared" si="33"/>
        <v>0</v>
      </c>
      <c r="I858" s="207">
        <f t="shared" si="61"/>
        <v>0</v>
      </c>
      <c r="J858" s="207">
        <f t="shared" si="61"/>
        <v>0</v>
      </c>
      <c r="K858" s="207">
        <f t="shared" si="61"/>
        <v>0</v>
      </c>
    </row>
    <row r="859" spans="2:11" x14ac:dyDescent="0.25">
      <c r="B859" s="169" t="s">
        <v>921</v>
      </c>
      <c r="C859" s="98">
        <v>222</v>
      </c>
      <c r="D859" s="206">
        <f t="shared" si="32"/>
        <v>0</v>
      </c>
      <c r="E859" s="207">
        <f t="shared" ref="E859:G860" si="62">SUM(E567)</f>
        <v>0</v>
      </c>
      <c r="F859" s="207">
        <f t="shared" si="62"/>
        <v>0</v>
      </c>
      <c r="G859" s="207">
        <f t="shared" si="62"/>
        <v>0</v>
      </c>
      <c r="H859" s="206">
        <f t="shared" si="33"/>
        <v>0</v>
      </c>
      <c r="I859" s="207">
        <f t="shared" ref="I859:K860" si="63">SUM(I567)</f>
        <v>0</v>
      </c>
      <c r="J859" s="207">
        <f t="shared" si="63"/>
        <v>0</v>
      </c>
      <c r="K859" s="207">
        <f t="shared" si="63"/>
        <v>0</v>
      </c>
    </row>
    <row r="860" spans="2:11" x14ac:dyDescent="0.25">
      <c r="B860" s="169"/>
      <c r="C860" s="98">
        <v>226</v>
      </c>
      <c r="D860" s="206">
        <f t="shared" si="32"/>
        <v>0</v>
      </c>
      <c r="E860" s="207">
        <f t="shared" si="62"/>
        <v>0</v>
      </c>
      <c r="F860" s="207">
        <f t="shared" si="62"/>
        <v>0</v>
      </c>
      <c r="G860" s="207">
        <f t="shared" si="62"/>
        <v>0</v>
      </c>
      <c r="H860" s="206">
        <f t="shared" si="33"/>
        <v>0</v>
      </c>
      <c r="I860" s="207">
        <f t="shared" si="63"/>
        <v>0</v>
      </c>
      <c r="J860" s="207">
        <f t="shared" si="63"/>
        <v>0</v>
      </c>
      <c r="K860" s="207">
        <f t="shared" si="63"/>
        <v>0</v>
      </c>
    </row>
    <row r="861" spans="2:11" x14ac:dyDescent="0.25">
      <c r="B861" s="169"/>
      <c r="C861" s="98">
        <v>310</v>
      </c>
      <c r="D861" s="206">
        <f t="shared" si="32"/>
        <v>0</v>
      </c>
      <c r="E861" s="207">
        <f>SUM(E573)</f>
        <v>0</v>
      </c>
      <c r="F861" s="207">
        <f>SUM(F573)</f>
        <v>0</v>
      </c>
      <c r="G861" s="207">
        <f>SUM(G573)</f>
        <v>0</v>
      </c>
      <c r="H861" s="206">
        <f t="shared" si="33"/>
        <v>0</v>
      </c>
      <c r="I861" s="207">
        <f>SUM(I573)</f>
        <v>0</v>
      </c>
      <c r="J861" s="207">
        <f>SUM(J573)</f>
        <v>0</v>
      </c>
      <c r="K861" s="207">
        <f>SUM(K573)</f>
        <v>0</v>
      </c>
    </row>
    <row r="862" spans="2:11" x14ac:dyDescent="0.25">
      <c r="B862" s="169"/>
      <c r="C862" s="98">
        <v>346</v>
      </c>
      <c r="D862" s="206">
        <f t="shared" si="32"/>
        <v>0</v>
      </c>
      <c r="E862" s="207">
        <f t="shared" ref="E862:G863" si="64">SUM(E575)</f>
        <v>0</v>
      </c>
      <c r="F862" s="207">
        <f t="shared" si="64"/>
        <v>0</v>
      </c>
      <c r="G862" s="207">
        <f t="shared" si="64"/>
        <v>0</v>
      </c>
      <c r="H862" s="206">
        <f t="shared" si="33"/>
        <v>0</v>
      </c>
      <c r="I862" s="207">
        <f t="shared" ref="I862:K863" si="65">SUM(I575)</f>
        <v>0</v>
      </c>
      <c r="J862" s="207">
        <f t="shared" si="65"/>
        <v>0</v>
      </c>
      <c r="K862" s="207">
        <f t="shared" si="65"/>
        <v>0</v>
      </c>
    </row>
    <row r="863" spans="2:11" x14ac:dyDescent="0.25">
      <c r="B863" s="169"/>
      <c r="C863" s="98">
        <v>349</v>
      </c>
      <c r="D863" s="206">
        <f t="shared" si="32"/>
        <v>0</v>
      </c>
      <c r="E863" s="207">
        <f t="shared" si="64"/>
        <v>0</v>
      </c>
      <c r="F863" s="207">
        <f t="shared" si="64"/>
        <v>0</v>
      </c>
      <c r="G863" s="207">
        <f t="shared" si="64"/>
        <v>0</v>
      </c>
      <c r="H863" s="206">
        <f t="shared" si="33"/>
        <v>0</v>
      </c>
      <c r="I863" s="207">
        <f t="shared" si="65"/>
        <v>0</v>
      </c>
      <c r="J863" s="207">
        <f t="shared" si="65"/>
        <v>0</v>
      </c>
      <c r="K863" s="207">
        <f t="shared" si="65"/>
        <v>0</v>
      </c>
    </row>
    <row r="864" spans="2:11" x14ac:dyDescent="0.25">
      <c r="B864" s="169" t="s">
        <v>922</v>
      </c>
      <c r="C864" s="98">
        <v>296</v>
      </c>
      <c r="D864" s="206">
        <f t="shared" si="32"/>
        <v>0</v>
      </c>
      <c r="E864" s="207">
        <f t="shared" ref="E864:G865" si="66">SUM(E570)</f>
        <v>0</v>
      </c>
      <c r="F864" s="207">
        <f t="shared" si="66"/>
        <v>0</v>
      </c>
      <c r="G864" s="207">
        <f t="shared" si="66"/>
        <v>0</v>
      </c>
      <c r="H864" s="206">
        <f t="shared" si="33"/>
        <v>0</v>
      </c>
      <c r="I864" s="207">
        <f t="shared" ref="I864:K865" si="67">SUM(I570)</f>
        <v>0</v>
      </c>
      <c r="J864" s="207">
        <f t="shared" si="67"/>
        <v>0</v>
      </c>
      <c r="K864" s="207">
        <f t="shared" si="67"/>
        <v>0</v>
      </c>
    </row>
    <row r="865" spans="2:11" x14ac:dyDescent="0.25">
      <c r="B865" s="169" t="s">
        <v>923</v>
      </c>
      <c r="C865" s="98">
        <v>297</v>
      </c>
      <c r="D865" s="206">
        <f t="shared" si="32"/>
        <v>0</v>
      </c>
      <c r="E865" s="207">
        <f t="shared" si="66"/>
        <v>0</v>
      </c>
      <c r="F865" s="207">
        <f t="shared" si="66"/>
        <v>0</v>
      </c>
      <c r="G865" s="207">
        <f t="shared" si="66"/>
        <v>0</v>
      </c>
      <c r="H865" s="206">
        <f t="shared" si="33"/>
        <v>0</v>
      </c>
      <c r="I865" s="207">
        <f t="shared" si="67"/>
        <v>0</v>
      </c>
      <c r="J865" s="207">
        <f t="shared" si="67"/>
        <v>0</v>
      </c>
      <c r="K865" s="207">
        <f t="shared" si="67"/>
        <v>0</v>
      </c>
    </row>
    <row r="866" spans="2:11" x14ac:dyDescent="0.25">
      <c r="B866" s="169" t="s">
        <v>924</v>
      </c>
      <c r="C866" s="98">
        <v>251</v>
      </c>
      <c r="D866" s="206">
        <f t="shared" si="32"/>
        <v>0</v>
      </c>
      <c r="E866" s="207">
        <f t="shared" ref="E866:G868" si="68">SUM(E578)</f>
        <v>0</v>
      </c>
      <c r="F866" s="207">
        <f t="shared" si="68"/>
        <v>0</v>
      </c>
      <c r="G866" s="207">
        <f t="shared" si="68"/>
        <v>0</v>
      </c>
      <c r="H866" s="206">
        <f t="shared" si="33"/>
        <v>0</v>
      </c>
      <c r="I866" s="207">
        <f t="shared" ref="I866:K868" si="69">SUM(I578)</f>
        <v>0</v>
      </c>
      <c r="J866" s="207">
        <f t="shared" si="69"/>
        <v>0</v>
      </c>
      <c r="K866" s="207">
        <f t="shared" si="69"/>
        <v>0</v>
      </c>
    </row>
    <row r="867" spans="2:11" x14ac:dyDescent="0.25">
      <c r="B867" s="169" t="s">
        <v>925</v>
      </c>
      <c r="C867" s="98">
        <v>226</v>
      </c>
      <c r="D867" s="206">
        <f t="shared" si="32"/>
        <v>0</v>
      </c>
      <c r="E867" s="207">
        <f t="shared" si="68"/>
        <v>0</v>
      </c>
      <c r="F867" s="207">
        <f t="shared" si="68"/>
        <v>0</v>
      </c>
      <c r="G867" s="207">
        <f t="shared" si="68"/>
        <v>0</v>
      </c>
      <c r="H867" s="206">
        <f t="shared" si="33"/>
        <v>0</v>
      </c>
      <c r="I867" s="207">
        <f t="shared" si="69"/>
        <v>0</v>
      </c>
      <c r="J867" s="207">
        <f t="shared" si="69"/>
        <v>0</v>
      </c>
      <c r="K867" s="207">
        <f t="shared" si="69"/>
        <v>0</v>
      </c>
    </row>
    <row r="868" spans="2:11" x14ac:dyDescent="0.25">
      <c r="B868" s="169" t="s">
        <v>926</v>
      </c>
      <c r="C868" s="98">
        <v>231</v>
      </c>
      <c r="D868" s="206">
        <f t="shared" si="32"/>
        <v>0</v>
      </c>
      <c r="E868" s="207">
        <f t="shared" si="68"/>
        <v>0</v>
      </c>
      <c r="F868" s="207">
        <f t="shared" si="68"/>
        <v>0</v>
      </c>
      <c r="G868" s="207">
        <f t="shared" si="68"/>
        <v>0</v>
      </c>
      <c r="H868" s="206">
        <f t="shared" si="33"/>
        <v>0</v>
      </c>
      <c r="I868" s="207">
        <f t="shared" si="69"/>
        <v>0</v>
      </c>
      <c r="J868" s="207">
        <f t="shared" si="69"/>
        <v>0</v>
      </c>
      <c r="K868" s="207">
        <f t="shared" si="69"/>
        <v>0</v>
      </c>
    </row>
    <row r="869" spans="2:11" x14ac:dyDescent="0.25">
      <c r="B869" s="169"/>
      <c r="C869" s="98"/>
      <c r="D869" s="206"/>
      <c r="E869" s="207"/>
      <c r="F869" s="207"/>
      <c r="G869" s="207"/>
      <c r="H869" s="206"/>
      <c r="I869" s="207"/>
      <c r="J869" s="207"/>
      <c r="K869" s="207"/>
    </row>
    <row r="870" spans="2:11" x14ac:dyDescent="0.25">
      <c r="B870" s="169"/>
      <c r="C870" s="98"/>
      <c r="D870" s="206"/>
      <c r="E870" s="207"/>
      <c r="F870" s="207"/>
      <c r="G870" s="207"/>
      <c r="H870" s="206"/>
      <c r="I870" s="207"/>
      <c r="J870" s="207"/>
      <c r="K870" s="207"/>
    </row>
    <row r="871" spans="2:11" x14ac:dyDescent="0.25">
      <c r="B871" s="209" t="s">
        <v>927</v>
      </c>
      <c r="C871" s="98"/>
      <c r="D871" s="210">
        <f>SUM(E871:G871)</f>
        <v>7310560.6600000001</v>
      </c>
      <c r="E871" s="211">
        <f>SUM(E722:E870)</f>
        <v>163000</v>
      </c>
      <c r="F871" s="211">
        <f>SUM(F722:F870)</f>
        <v>1137282</v>
      </c>
      <c r="G871" s="211">
        <f>SUM(G722:G870)</f>
        <v>6010278.6600000001</v>
      </c>
      <c r="H871" s="210">
        <f>SUM(I871:K871)</f>
        <v>4172723.1300000004</v>
      </c>
      <c r="I871" s="211">
        <f>SUM(I722:I870)</f>
        <v>65357.35</v>
      </c>
      <c r="J871" s="211">
        <f>SUM(J722:J870)</f>
        <v>1137282</v>
      </c>
      <c r="K871" s="211">
        <f>SUM(K722:K870)</f>
        <v>2970083.7800000003</v>
      </c>
    </row>
  </sheetData>
  <mergeCells count="31">
    <mergeCell ref="B162:C162"/>
    <mergeCell ref="A1:K1"/>
    <mergeCell ref="J2:K2"/>
    <mergeCell ref="J3:K3"/>
    <mergeCell ref="J4:K4"/>
    <mergeCell ref="J5:K5"/>
    <mergeCell ref="J6:K6"/>
    <mergeCell ref="J7:K7"/>
    <mergeCell ref="J8:K8"/>
    <mergeCell ref="D10:G10"/>
    <mergeCell ref="H10:K10"/>
    <mergeCell ref="B11:C11"/>
    <mergeCell ref="B611:C611"/>
    <mergeCell ref="D163:G163"/>
    <mergeCell ref="H163:K163"/>
    <mergeCell ref="L235:M235"/>
    <mergeCell ref="N235:O235"/>
    <mergeCell ref="B604:C604"/>
    <mergeCell ref="B605:C605"/>
    <mergeCell ref="B606:C606"/>
    <mergeCell ref="B607:C607"/>
    <mergeCell ref="B608:C608"/>
    <mergeCell ref="B609:C609"/>
    <mergeCell ref="B610:C610"/>
    <mergeCell ref="B725:B726"/>
    <mergeCell ref="B612:C612"/>
    <mergeCell ref="B618:C618"/>
    <mergeCell ref="I701:K701"/>
    <mergeCell ref="I703:K703"/>
    <mergeCell ref="B719:F719"/>
    <mergeCell ref="B722:B7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2025-07-07T10:13:47Z</dcterms:modified>
</cp:coreProperties>
</file>